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edro\Desktop\Tools\New\"/>
    </mc:Choice>
  </mc:AlternateContent>
  <xr:revisionPtr revIDLastSave="0" documentId="13_ncr:1_{F581C983-A487-4492-BFD3-8FBDF2B11DAC}" xr6:coauthVersionLast="47" xr6:coauthVersionMax="47" xr10:uidLastSave="{00000000-0000-0000-0000-000000000000}"/>
  <bookViews>
    <workbookView xWindow="-28920" yWindow="-8895" windowWidth="29040" windowHeight="15720" xr2:uid="{00000000-000D-0000-FFFF-FFFF00000000}"/>
  </bookViews>
  <sheets>
    <sheet name="Start" sheetId="8" r:id="rId1"/>
    <sheet name="1. Information" sheetId="2" r:id="rId2"/>
    <sheet name="2. Inspection" sheetId="3" r:id="rId3"/>
    <sheet name="3. Evaluation" sheetId="4" r:id="rId4"/>
    <sheet name="4. Planning and Maintenance" sheetId="5" r:id="rId5"/>
    <sheet name="Report (pre-vis.)" sheetId="7" r:id="rId6"/>
    <sheet name="Back (protegido)"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7" l="1"/>
  <c r="A14" i="7"/>
  <c r="A9" i="7"/>
  <c r="A7" i="7"/>
  <c r="AV33" i="6" l="1"/>
  <c r="AV32" i="6"/>
  <c r="AV31" i="6"/>
  <c r="AV30" i="6"/>
  <c r="H14" i="7"/>
  <c r="BD1" i="6" l="1"/>
  <c r="BE1" i="6" l="1"/>
  <c r="H9" i="7" l="1"/>
  <c r="AY17" i="6" l="1"/>
  <c r="AW17" i="6"/>
  <c r="AX17" i="6"/>
  <c r="AV17" i="6"/>
  <c r="BA17" i="6" l="1"/>
  <c r="H13" i="4" s="1"/>
  <c r="A201" i="6" l="1"/>
  <c r="A200" i="6"/>
  <c r="AQ199" i="6"/>
  <c r="AP199" i="6"/>
  <c r="A199" i="6"/>
  <c r="AQ198" i="6"/>
  <c r="AP198" i="6"/>
  <c r="A198" i="6"/>
  <c r="AQ197" i="6"/>
  <c r="AP197" i="6"/>
  <c r="A197" i="6"/>
  <c r="AQ196" i="6"/>
  <c r="AP196" i="6"/>
  <c r="A196" i="6"/>
  <c r="AQ195" i="6"/>
  <c r="AP195" i="6"/>
  <c r="A195" i="6"/>
  <c r="AQ194" i="6"/>
  <c r="AP194" i="6"/>
  <c r="A194" i="6"/>
  <c r="AQ193" i="6"/>
  <c r="AP193" i="6"/>
  <c r="A193" i="6"/>
  <c r="AQ192" i="6"/>
  <c r="AP192" i="6"/>
  <c r="A192" i="6"/>
  <c r="AQ191" i="6"/>
  <c r="AP191" i="6"/>
  <c r="A191" i="6"/>
  <c r="AQ190" i="6"/>
  <c r="AP190" i="6"/>
  <c r="A190" i="6"/>
  <c r="AQ189" i="6"/>
  <c r="AP189" i="6"/>
  <c r="A189" i="6"/>
  <c r="AQ188" i="6"/>
  <c r="AP188" i="6"/>
  <c r="A188" i="6"/>
  <c r="AQ187" i="6"/>
  <c r="AP187" i="6"/>
  <c r="A187" i="6"/>
  <c r="AQ186" i="6"/>
  <c r="AP186" i="6"/>
  <c r="A186" i="6"/>
  <c r="AQ185" i="6"/>
  <c r="AP185" i="6"/>
  <c r="A185" i="6"/>
  <c r="AQ184" i="6"/>
  <c r="AP184" i="6"/>
  <c r="A184" i="6"/>
  <c r="AQ183" i="6"/>
  <c r="AP183" i="6"/>
  <c r="A183" i="6"/>
  <c r="AQ182" i="6"/>
  <c r="AP182" i="6"/>
  <c r="A182" i="6"/>
  <c r="AQ181" i="6"/>
  <c r="AP181" i="6"/>
  <c r="A181" i="6"/>
  <c r="AQ180" i="6"/>
  <c r="AP180" i="6"/>
  <c r="A180" i="6"/>
  <c r="AQ179" i="6"/>
  <c r="AP179" i="6"/>
  <c r="A179" i="6"/>
  <c r="AQ178" i="6"/>
  <c r="AP178" i="6"/>
  <c r="A178" i="6"/>
  <c r="AQ177" i="6"/>
  <c r="AP177" i="6"/>
  <c r="A177" i="6"/>
  <c r="AQ176" i="6"/>
  <c r="AP176" i="6"/>
  <c r="A176" i="6"/>
  <c r="AQ175" i="6"/>
  <c r="AP175" i="6"/>
  <c r="A175" i="6"/>
  <c r="AQ174" i="6"/>
  <c r="AP174" i="6"/>
  <c r="A174" i="6"/>
  <c r="AQ173" i="6"/>
  <c r="AP173" i="6"/>
  <c r="A173" i="6"/>
  <c r="AQ172" i="6"/>
  <c r="AP172" i="6"/>
  <c r="A172" i="6"/>
  <c r="AQ171" i="6"/>
  <c r="AP171" i="6"/>
  <c r="A171" i="6"/>
  <c r="AQ170" i="6"/>
  <c r="AP170" i="6"/>
  <c r="A170" i="6"/>
  <c r="AQ169" i="6"/>
  <c r="AP169" i="6"/>
  <c r="A169" i="6"/>
  <c r="AQ168" i="6"/>
  <c r="AP168" i="6"/>
  <c r="A168" i="6"/>
  <c r="AQ167" i="6"/>
  <c r="AP167" i="6"/>
  <c r="A167" i="6"/>
  <c r="AQ166" i="6"/>
  <c r="AP166" i="6"/>
  <c r="A166" i="6"/>
  <c r="AQ165" i="6"/>
  <c r="AP165" i="6"/>
  <c r="A165" i="6"/>
  <c r="AQ164" i="6"/>
  <c r="AP164" i="6"/>
  <c r="A164" i="6"/>
  <c r="AQ163" i="6"/>
  <c r="AP163" i="6"/>
  <c r="A163" i="6"/>
  <c r="AQ162" i="6"/>
  <c r="AP162" i="6"/>
  <c r="A162" i="6"/>
  <c r="AQ161" i="6"/>
  <c r="AP161" i="6"/>
  <c r="A161" i="6"/>
  <c r="AQ160" i="6"/>
  <c r="AP160" i="6"/>
  <c r="A160" i="6"/>
  <c r="AQ159" i="6"/>
  <c r="AP159" i="6"/>
  <c r="A159" i="6"/>
  <c r="AQ158" i="6"/>
  <c r="AP158" i="6"/>
  <c r="A158" i="6"/>
  <c r="AQ157" i="6"/>
  <c r="AP157" i="6"/>
  <c r="A157" i="6"/>
  <c r="AQ156" i="6"/>
  <c r="AP156" i="6"/>
  <c r="A156" i="6"/>
  <c r="AQ155" i="6"/>
  <c r="AP155" i="6"/>
  <c r="A155" i="6"/>
  <c r="AQ154" i="6"/>
  <c r="AP154" i="6"/>
  <c r="A154" i="6"/>
  <c r="AQ153" i="6"/>
  <c r="AP153" i="6"/>
  <c r="A153" i="6"/>
  <c r="AQ152" i="6"/>
  <c r="AP152" i="6"/>
  <c r="A152" i="6"/>
  <c r="AQ151" i="6"/>
  <c r="AP151" i="6"/>
  <c r="A151" i="6"/>
  <c r="AQ150" i="6"/>
  <c r="AP150" i="6"/>
  <c r="A150" i="6"/>
  <c r="AQ149" i="6"/>
  <c r="AP149" i="6"/>
  <c r="A149" i="6"/>
  <c r="AQ148" i="6"/>
  <c r="AP148" i="6"/>
  <c r="A148" i="6"/>
  <c r="AQ147" i="6"/>
  <c r="AP147" i="6"/>
  <c r="A147" i="6"/>
  <c r="AQ146" i="6"/>
  <c r="AP146" i="6"/>
  <c r="A146" i="6"/>
  <c r="AQ145" i="6"/>
  <c r="AP145" i="6"/>
  <c r="A145" i="6"/>
  <c r="AQ144" i="6"/>
  <c r="AP144" i="6"/>
  <c r="A144" i="6"/>
  <c r="AQ143" i="6"/>
  <c r="AP143" i="6"/>
  <c r="A143" i="6"/>
  <c r="AQ142" i="6"/>
  <c r="AP142" i="6"/>
  <c r="A142" i="6"/>
  <c r="AQ141" i="6"/>
  <c r="AP141" i="6"/>
  <c r="A141" i="6"/>
  <c r="AQ140" i="6"/>
  <c r="AP140" i="6"/>
  <c r="A140" i="6"/>
  <c r="AQ139" i="6"/>
  <c r="AP139" i="6"/>
  <c r="A139" i="6"/>
  <c r="AQ138" i="6"/>
  <c r="AP138" i="6"/>
  <c r="A138" i="6"/>
  <c r="AQ137" i="6"/>
  <c r="AP137" i="6"/>
  <c r="A137" i="6"/>
  <c r="AQ136" i="6"/>
  <c r="AP136" i="6"/>
  <c r="A136" i="6"/>
  <c r="AQ135" i="6"/>
  <c r="AP135" i="6"/>
  <c r="A135" i="6"/>
  <c r="AQ134" i="6"/>
  <c r="AP134" i="6"/>
  <c r="A134" i="6"/>
  <c r="AQ133" i="6"/>
  <c r="AP133" i="6"/>
  <c r="A133" i="6"/>
  <c r="AQ132" i="6"/>
  <c r="AP132" i="6"/>
  <c r="A132" i="6"/>
  <c r="AQ131" i="6"/>
  <c r="AP131" i="6"/>
  <c r="A131" i="6"/>
  <c r="AQ130" i="6"/>
  <c r="AP130" i="6"/>
  <c r="A130" i="6"/>
  <c r="AQ129" i="6"/>
  <c r="AP129" i="6"/>
  <c r="A129" i="6"/>
  <c r="AQ128" i="6"/>
  <c r="AP128" i="6"/>
  <c r="A128" i="6"/>
  <c r="AQ127" i="6"/>
  <c r="AP127" i="6"/>
  <c r="A127" i="6"/>
  <c r="AQ126" i="6"/>
  <c r="AP126" i="6"/>
  <c r="A126" i="6"/>
  <c r="AQ125" i="6"/>
  <c r="AP125" i="6"/>
  <c r="A125" i="6"/>
  <c r="AQ124" i="6"/>
  <c r="AP124" i="6"/>
  <c r="A124" i="6"/>
  <c r="AQ123" i="6"/>
  <c r="AP123" i="6"/>
  <c r="A123" i="6"/>
  <c r="AQ122" i="6"/>
  <c r="AP122" i="6"/>
  <c r="A122" i="6"/>
  <c r="AQ121" i="6"/>
  <c r="AP121" i="6"/>
  <c r="A121" i="6"/>
  <c r="AQ120" i="6"/>
  <c r="AP120" i="6"/>
  <c r="A120" i="6"/>
  <c r="AQ119" i="6"/>
  <c r="AP119" i="6"/>
  <c r="A119" i="6"/>
  <c r="AQ118" i="6"/>
  <c r="AP118" i="6"/>
  <c r="A118" i="6"/>
  <c r="AQ117" i="6"/>
  <c r="AP117" i="6"/>
  <c r="A117" i="6"/>
  <c r="AQ116" i="6"/>
  <c r="AP116" i="6"/>
  <c r="A116" i="6"/>
  <c r="AQ115" i="6"/>
  <c r="AP115" i="6"/>
  <c r="A115" i="6"/>
  <c r="AQ114" i="6"/>
  <c r="AP114" i="6"/>
  <c r="A114" i="6"/>
  <c r="AQ113" i="6"/>
  <c r="AP113" i="6"/>
  <c r="A113" i="6"/>
  <c r="AQ112" i="6"/>
  <c r="AP112" i="6"/>
  <c r="A112" i="6"/>
  <c r="AQ111" i="6"/>
  <c r="AP111" i="6"/>
  <c r="A111" i="6"/>
  <c r="AQ110" i="6"/>
  <c r="AP110" i="6"/>
  <c r="A110" i="6"/>
  <c r="AQ109" i="6"/>
  <c r="AP109" i="6"/>
  <c r="A109" i="6"/>
  <c r="AQ108" i="6"/>
  <c r="AP108" i="6"/>
  <c r="A108" i="6"/>
  <c r="AQ107" i="6"/>
  <c r="AP107" i="6"/>
  <c r="A107" i="6"/>
  <c r="AQ106" i="6"/>
  <c r="AP106" i="6"/>
  <c r="A106" i="6"/>
  <c r="AQ105" i="6"/>
  <c r="AP105" i="6"/>
  <c r="A105" i="6"/>
  <c r="AQ104" i="6"/>
  <c r="AP104" i="6"/>
  <c r="A104" i="6"/>
  <c r="AQ103" i="6"/>
  <c r="AP103" i="6"/>
  <c r="A103" i="6"/>
  <c r="AQ102" i="6"/>
  <c r="AP102" i="6"/>
  <c r="A102" i="6"/>
  <c r="AQ101" i="6"/>
  <c r="AP101" i="6"/>
  <c r="A101" i="6"/>
  <c r="AQ100" i="6"/>
  <c r="AP100" i="6"/>
  <c r="A100" i="6"/>
  <c r="AQ99" i="6"/>
  <c r="AP99" i="6"/>
  <c r="A99" i="6"/>
  <c r="AQ98" i="6"/>
  <c r="AP98" i="6"/>
  <c r="A98" i="6"/>
  <c r="AQ97" i="6"/>
  <c r="AP97" i="6"/>
  <c r="A97" i="6"/>
  <c r="AQ96" i="6"/>
  <c r="AP96" i="6"/>
  <c r="A96" i="6"/>
  <c r="AQ95" i="6"/>
  <c r="AP95" i="6"/>
  <c r="A95" i="6"/>
  <c r="AQ94" i="6"/>
  <c r="AP94" i="6"/>
  <c r="A94" i="6"/>
  <c r="AQ93" i="6"/>
  <c r="AP93" i="6"/>
  <c r="A93" i="6"/>
  <c r="AQ92" i="6"/>
  <c r="AP92" i="6"/>
  <c r="A92" i="6"/>
  <c r="AQ91" i="6"/>
  <c r="AP91" i="6"/>
  <c r="A91" i="6"/>
  <c r="AQ90" i="6"/>
  <c r="AP90" i="6"/>
  <c r="A90" i="6"/>
  <c r="AQ89" i="6"/>
  <c r="AP89" i="6"/>
  <c r="A89" i="6"/>
  <c r="AQ88" i="6"/>
  <c r="AP88" i="6"/>
  <c r="A88" i="6"/>
  <c r="AQ87" i="6"/>
  <c r="AP87" i="6"/>
  <c r="A87" i="6"/>
  <c r="AQ86" i="6"/>
  <c r="AP86" i="6"/>
  <c r="A86" i="6"/>
  <c r="AQ85" i="6"/>
  <c r="AP85" i="6"/>
  <c r="A85" i="6"/>
  <c r="AQ84" i="6"/>
  <c r="AP84" i="6"/>
  <c r="A84" i="6"/>
  <c r="AQ83" i="6"/>
  <c r="AP83" i="6"/>
  <c r="A83" i="6"/>
  <c r="AQ82" i="6"/>
  <c r="AP82" i="6"/>
  <c r="A82" i="6"/>
  <c r="AQ81" i="6"/>
  <c r="AP81" i="6"/>
  <c r="A81" i="6"/>
  <c r="AQ80" i="6"/>
  <c r="AP80" i="6"/>
  <c r="A80" i="6"/>
  <c r="AQ79" i="6"/>
  <c r="AP79" i="6"/>
  <c r="A79" i="6"/>
  <c r="AQ78" i="6"/>
  <c r="AP78" i="6"/>
  <c r="A78" i="6"/>
  <c r="AQ77" i="6"/>
  <c r="AP77" i="6"/>
  <c r="A77" i="6"/>
  <c r="AQ76" i="6"/>
  <c r="AP76" i="6"/>
  <c r="A76" i="6"/>
  <c r="AQ75" i="6"/>
  <c r="AP75" i="6"/>
  <c r="A75" i="6"/>
  <c r="AQ74" i="6"/>
  <c r="AP74" i="6"/>
  <c r="A74" i="6"/>
  <c r="AQ73" i="6"/>
  <c r="AP73" i="6"/>
  <c r="A73" i="6"/>
  <c r="AQ72" i="6"/>
  <c r="AP72" i="6"/>
  <c r="A72" i="6"/>
  <c r="AQ71" i="6"/>
  <c r="AP71" i="6"/>
  <c r="A71" i="6"/>
  <c r="AQ70" i="6"/>
  <c r="AP70" i="6"/>
  <c r="A70" i="6"/>
  <c r="AQ69" i="6"/>
  <c r="AP69" i="6"/>
  <c r="A69" i="6"/>
  <c r="AQ68" i="6"/>
  <c r="AP68" i="6"/>
  <c r="A68" i="6"/>
  <c r="AQ67" i="6"/>
  <c r="AP67" i="6"/>
  <c r="A67" i="6"/>
  <c r="AQ66" i="6"/>
  <c r="AP66" i="6"/>
  <c r="A66" i="6"/>
  <c r="AQ65" i="6"/>
  <c r="AP65" i="6"/>
  <c r="A65" i="6"/>
  <c r="AQ64" i="6"/>
  <c r="AP64" i="6"/>
  <c r="A64" i="6"/>
  <c r="AQ63" i="6"/>
  <c r="AP63" i="6"/>
  <c r="A63" i="6"/>
  <c r="AQ62" i="6"/>
  <c r="AP62" i="6"/>
  <c r="A62" i="6"/>
  <c r="AQ61" i="6"/>
  <c r="AP61" i="6"/>
  <c r="A61" i="6"/>
  <c r="AQ60" i="6"/>
  <c r="AP60" i="6"/>
  <c r="A60" i="6"/>
  <c r="AQ59" i="6"/>
  <c r="AP59" i="6"/>
  <c r="A59" i="6"/>
  <c r="AQ58" i="6"/>
  <c r="AP58" i="6"/>
  <c r="A58" i="6"/>
  <c r="AQ57" i="6"/>
  <c r="AP57" i="6"/>
  <c r="A57" i="6"/>
  <c r="AQ56" i="6"/>
  <c r="AP56" i="6"/>
  <c r="A56" i="6"/>
  <c r="AQ55" i="6"/>
  <c r="AP55" i="6"/>
  <c r="A55" i="6"/>
  <c r="AQ54" i="6"/>
  <c r="AP54" i="6"/>
  <c r="A54" i="6"/>
  <c r="AQ53" i="6"/>
  <c r="AP53" i="6"/>
  <c r="A53" i="6"/>
  <c r="AQ52" i="6"/>
  <c r="AP52" i="6"/>
  <c r="A52" i="6"/>
  <c r="AQ51" i="6"/>
  <c r="AP51" i="6"/>
  <c r="A51" i="6"/>
  <c r="AQ50" i="6"/>
  <c r="AP50" i="6"/>
  <c r="A50" i="6"/>
  <c r="AQ49" i="6"/>
  <c r="AP49" i="6"/>
  <c r="A49" i="6"/>
  <c r="AQ48" i="6"/>
  <c r="AP48" i="6"/>
  <c r="A48" i="6"/>
  <c r="AQ47" i="6"/>
  <c r="AP47" i="6"/>
  <c r="A47" i="6"/>
  <c r="AQ46" i="6"/>
  <c r="AP46" i="6"/>
  <c r="A46" i="6"/>
  <c r="AQ45" i="6"/>
  <c r="AP45" i="6"/>
  <c r="A45" i="6"/>
  <c r="AQ44" i="6"/>
  <c r="AP44" i="6"/>
  <c r="A44" i="6"/>
  <c r="AQ43" i="6"/>
  <c r="AP43" i="6"/>
  <c r="A43" i="6"/>
  <c r="AQ42" i="6"/>
  <c r="AP42" i="6"/>
  <c r="A42" i="6"/>
  <c r="AQ41" i="6"/>
  <c r="AP41" i="6"/>
  <c r="A41" i="6"/>
  <c r="AQ40" i="6"/>
  <c r="AP40" i="6"/>
  <c r="A40" i="6"/>
  <c r="AQ39" i="6"/>
  <c r="AP39" i="6"/>
  <c r="A39" i="6"/>
  <c r="AQ38" i="6"/>
  <c r="AP38" i="6"/>
  <c r="A38" i="6"/>
  <c r="AQ37" i="6"/>
  <c r="AP37" i="6"/>
  <c r="A37" i="6"/>
  <c r="AQ36" i="6"/>
  <c r="AP36" i="6"/>
  <c r="A36" i="6"/>
  <c r="AQ35" i="6"/>
  <c r="AP35" i="6"/>
  <c r="A35" i="6"/>
  <c r="AQ34" i="6"/>
  <c r="AP34" i="6"/>
  <c r="A34" i="6"/>
  <c r="AQ33" i="6"/>
  <c r="AP33" i="6"/>
  <c r="A33" i="6"/>
  <c r="AQ32" i="6"/>
  <c r="AP32" i="6"/>
  <c r="A32" i="6"/>
  <c r="AQ31" i="6"/>
  <c r="AP31" i="6"/>
  <c r="A31" i="6"/>
  <c r="AQ30" i="6"/>
  <c r="AP30" i="6"/>
  <c r="A30" i="6"/>
  <c r="AQ29" i="6"/>
  <c r="AP29" i="6"/>
  <c r="A29" i="6"/>
  <c r="AQ28" i="6"/>
  <c r="AP28" i="6"/>
  <c r="A28" i="6"/>
  <c r="AQ27" i="6"/>
  <c r="AP27" i="6"/>
  <c r="A27" i="6"/>
  <c r="AQ26" i="6"/>
  <c r="AP26" i="6"/>
  <c r="A26" i="6"/>
  <c r="AQ25" i="6"/>
  <c r="AP25" i="6"/>
  <c r="A25" i="6"/>
  <c r="AQ24" i="6"/>
  <c r="AP24" i="6"/>
  <c r="A24" i="6"/>
  <c r="AQ23" i="6"/>
  <c r="AP23" i="6"/>
  <c r="A23" i="6"/>
  <c r="AQ22" i="6"/>
  <c r="AP22" i="6"/>
  <c r="A22" i="6"/>
  <c r="AQ21" i="6"/>
  <c r="AP21" i="6"/>
  <c r="A21" i="6"/>
  <c r="AQ20" i="6"/>
  <c r="AP20" i="6"/>
  <c r="A20" i="6"/>
  <c r="AQ19" i="6"/>
  <c r="AP19" i="6"/>
  <c r="A19" i="6"/>
  <c r="AQ18" i="6"/>
  <c r="AP18" i="6"/>
  <c r="A18" i="6"/>
  <c r="AQ17" i="6"/>
  <c r="AP17" i="6"/>
  <c r="A17" i="6"/>
  <c r="AQ16" i="6"/>
  <c r="AP16" i="6"/>
  <c r="A16" i="6"/>
  <c r="AQ15" i="6"/>
  <c r="AP15" i="6"/>
  <c r="A15" i="6"/>
  <c r="AQ14" i="6"/>
  <c r="AP14" i="6"/>
  <c r="A14" i="6"/>
  <c r="AQ13" i="6"/>
  <c r="AP13" i="6"/>
  <c r="A13" i="6"/>
  <c r="AQ12" i="6"/>
  <c r="AP12" i="6"/>
  <c r="A12" i="6"/>
  <c r="AQ11" i="6"/>
  <c r="AP11" i="6"/>
  <c r="A11" i="6"/>
  <c r="AQ10" i="6"/>
  <c r="AP10" i="6"/>
  <c r="A10" i="6"/>
  <c r="AQ9" i="6"/>
  <c r="AP9" i="6"/>
  <c r="A9" i="6"/>
  <c r="AQ8" i="6"/>
  <c r="AP8" i="6"/>
  <c r="A8" i="6"/>
  <c r="AQ7" i="6"/>
  <c r="AP7" i="6"/>
  <c r="A7" i="6"/>
  <c r="AQ6" i="6"/>
  <c r="AP6" i="6"/>
  <c r="A6" i="6"/>
  <c r="AQ5" i="6"/>
  <c r="AP5" i="6"/>
  <c r="A5" i="6"/>
  <c r="AQ4" i="6"/>
  <c r="AP4" i="6"/>
  <c r="A4" i="6"/>
  <c r="AQ3" i="6"/>
  <c r="AP3" i="6"/>
  <c r="C3" i="6"/>
  <c r="C4" i="6" s="1"/>
  <c r="C5" i="6" s="1"/>
  <c r="C6" i="6" s="1"/>
  <c r="C7" i="6" s="1"/>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C60" i="6" s="1"/>
  <c r="C61" i="6" s="1"/>
  <c r="C62" i="6" s="1"/>
  <c r="C63" i="6" s="1"/>
  <c r="C64" i="6" s="1"/>
  <c r="C65" i="6" s="1"/>
  <c r="C66" i="6" s="1"/>
  <c r="C67" i="6" s="1"/>
  <c r="C68" i="6" s="1"/>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C91" i="6" s="1"/>
  <c r="C92" i="6" s="1"/>
  <c r="C93" i="6" s="1"/>
  <c r="C94" i="6" s="1"/>
  <c r="C95" i="6" s="1"/>
  <c r="C96" i="6" s="1"/>
  <c r="C97" i="6" s="1"/>
  <c r="C98" i="6" s="1"/>
  <c r="C99" i="6" s="1"/>
  <c r="C100" i="6" s="1"/>
  <c r="C101" i="6" s="1"/>
  <c r="C102" i="6" s="1"/>
  <c r="C103" i="6" s="1"/>
  <c r="C104" i="6" s="1"/>
  <c r="C105" i="6" s="1"/>
  <c r="C106" i="6" s="1"/>
  <c r="C107" i="6" s="1"/>
  <c r="C108" i="6" s="1"/>
  <c r="C109" i="6" s="1"/>
  <c r="C110" i="6" s="1"/>
  <c r="C111" i="6" s="1"/>
  <c r="C112" i="6" s="1"/>
  <c r="C113" i="6" s="1"/>
  <c r="C114" i="6" s="1"/>
  <c r="C115" i="6" s="1"/>
  <c r="C116" i="6" s="1"/>
  <c r="C117" i="6" s="1"/>
  <c r="C118" i="6" s="1"/>
  <c r="C119" i="6" s="1"/>
  <c r="C120" i="6" s="1"/>
  <c r="C121" i="6" s="1"/>
  <c r="C122" i="6" s="1"/>
  <c r="C123" i="6" s="1"/>
  <c r="C124" i="6" s="1"/>
  <c r="C125" i="6" s="1"/>
  <c r="C126" i="6" s="1"/>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C160" i="6" s="1"/>
  <c r="C161" i="6" s="1"/>
  <c r="C162" i="6" s="1"/>
  <c r="C163" i="6" s="1"/>
  <c r="C164" i="6" s="1"/>
  <c r="C165" i="6" s="1"/>
  <c r="C166" i="6" s="1"/>
  <c r="C167" i="6" s="1"/>
  <c r="C168" i="6" s="1"/>
  <c r="C169" i="6" s="1"/>
  <c r="C170" i="6" s="1"/>
  <c r="C171" i="6" s="1"/>
  <c r="C172" i="6" s="1"/>
  <c r="C173" i="6" s="1"/>
  <c r="C174" i="6" s="1"/>
  <c r="C175" i="6" s="1"/>
  <c r="C176" i="6" s="1"/>
  <c r="C177" i="6" s="1"/>
  <c r="C178" i="6" s="1"/>
  <c r="C179" i="6" s="1"/>
  <c r="C180" i="6" s="1"/>
  <c r="C181" i="6" s="1"/>
  <c r="C182" i="6" s="1"/>
  <c r="C183" i="6" s="1"/>
  <c r="C184" i="6" s="1"/>
  <c r="C185" i="6" s="1"/>
  <c r="C186" i="6" s="1"/>
  <c r="C187" i="6" s="1"/>
  <c r="C188" i="6" s="1"/>
  <c r="C189" i="6" s="1"/>
  <c r="C190" i="6" s="1"/>
  <c r="C191" i="6" s="1"/>
  <c r="C192" i="6" s="1"/>
  <c r="C193" i="6" s="1"/>
  <c r="C194" i="6" s="1"/>
  <c r="C195" i="6" s="1"/>
  <c r="C196" i="6" s="1"/>
  <c r="C197" i="6" s="1"/>
  <c r="C198" i="6" s="1"/>
  <c r="C199" i="6" s="1"/>
  <c r="C200" i="6" s="1"/>
  <c r="C201" i="6" s="1"/>
  <c r="A3" i="6"/>
  <c r="AQ2" i="6"/>
  <c r="AP2" i="6"/>
  <c r="A2" i="6"/>
  <c r="C205" i="3"/>
  <c r="C204" i="3"/>
  <c r="R200" i="6" s="1"/>
  <c r="C203" i="3"/>
  <c r="R199" i="6" s="1"/>
  <c r="C202" i="3"/>
  <c r="R198" i="6" s="1"/>
  <c r="C201" i="3"/>
  <c r="R197" i="6" s="1"/>
  <c r="C200" i="3"/>
  <c r="R196" i="6" s="1"/>
  <c r="C199" i="3"/>
  <c r="R195" i="6" s="1"/>
  <c r="C198" i="3"/>
  <c r="R194" i="6" s="1"/>
  <c r="C197" i="3"/>
  <c r="R193" i="6" s="1"/>
  <c r="C196" i="3"/>
  <c r="R192" i="6" s="1"/>
  <c r="C195" i="3"/>
  <c r="R191" i="6" s="1"/>
  <c r="C194" i="3"/>
  <c r="R190" i="6" s="1"/>
  <c r="C193" i="3"/>
  <c r="R189" i="6" s="1"/>
  <c r="C192" i="3"/>
  <c r="R188" i="6" s="1"/>
  <c r="C191" i="3"/>
  <c r="R187" i="6" s="1"/>
  <c r="C190" i="3"/>
  <c r="R186" i="6" s="1"/>
  <c r="C189" i="3"/>
  <c r="R185" i="6" s="1"/>
  <c r="C188" i="3"/>
  <c r="R184" i="6" s="1"/>
  <c r="C187" i="3"/>
  <c r="R183" i="6" s="1"/>
  <c r="C186" i="3"/>
  <c r="R182" i="6" s="1"/>
  <c r="C185" i="3"/>
  <c r="R181" i="6" s="1"/>
  <c r="C184" i="3"/>
  <c r="R180" i="6" s="1"/>
  <c r="C183" i="3"/>
  <c r="R179" i="6" s="1"/>
  <c r="C182" i="3"/>
  <c r="R178" i="6" s="1"/>
  <c r="C181" i="3"/>
  <c r="R177" i="6" s="1"/>
  <c r="C180" i="3"/>
  <c r="R176" i="6" s="1"/>
  <c r="C179" i="3"/>
  <c r="R175" i="6" s="1"/>
  <c r="C178" i="3"/>
  <c r="R174" i="6" s="1"/>
  <c r="C177" i="3"/>
  <c r="R173" i="6" s="1"/>
  <c r="C176" i="3"/>
  <c r="R172" i="6" s="1"/>
  <c r="C175" i="3"/>
  <c r="R171" i="6" s="1"/>
  <c r="C174" i="3"/>
  <c r="R170" i="6" s="1"/>
  <c r="C173" i="3"/>
  <c r="R169" i="6" s="1"/>
  <c r="C172" i="3"/>
  <c r="R168" i="6" s="1"/>
  <c r="C171" i="3"/>
  <c r="R167" i="6" s="1"/>
  <c r="C170" i="3"/>
  <c r="R166" i="6" s="1"/>
  <c r="C169" i="3"/>
  <c r="R165" i="6" s="1"/>
  <c r="C168" i="3"/>
  <c r="R164" i="6" s="1"/>
  <c r="C167" i="3"/>
  <c r="R163" i="6" s="1"/>
  <c r="C166" i="3"/>
  <c r="R162" i="6" s="1"/>
  <c r="C165" i="3"/>
  <c r="R161" i="6" s="1"/>
  <c r="C164" i="3"/>
  <c r="R160" i="6" s="1"/>
  <c r="C163" i="3"/>
  <c r="R159" i="6" s="1"/>
  <c r="C162" i="3"/>
  <c r="R158" i="6" s="1"/>
  <c r="C161" i="3"/>
  <c r="R157" i="6" s="1"/>
  <c r="C160" i="3"/>
  <c r="R156" i="6" s="1"/>
  <c r="C159" i="3"/>
  <c r="R155" i="6" s="1"/>
  <c r="C158" i="3"/>
  <c r="R154" i="6" s="1"/>
  <c r="C157" i="3"/>
  <c r="R153" i="6" s="1"/>
  <c r="C156" i="3"/>
  <c r="R152" i="6" s="1"/>
  <c r="C155" i="3"/>
  <c r="R151" i="6" s="1"/>
  <c r="C154" i="3"/>
  <c r="R150" i="6" s="1"/>
  <c r="C153" i="3"/>
  <c r="R149" i="6" s="1"/>
  <c r="C152" i="3"/>
  <c r="R148" i="6" s="1"/>
  <c r="C151" i="3"/>
  <c r="R147" i="6" s="1"/>
  <c r="C150" i="3"/>
  <c r="R146" i="6" s="1"/>
  <c r="C149" i="3"/>
  <c r="R145" i="6" s="1"/>
  <c r="C148" i="3"/>
  <c r="R144" i="6" s="1"/>
  <c r="C147" i="3"/>
  <c r="R143" i="6" s="1"/>
  <c r="C146" i="3"/>
  <c r="R142" i="6" s="1"/>
  <c r="C145" i="3"/>
  <c r="R141" i="6" s="1"/>
  <c r="C144" i="3"/>
  <c r="R140" i="6" s="1"/>
  <c r="C143" i="3"/>
  <c r="R139" i="6" s="1"/>
  <c r="C142" i="3"/>
  <c r="R138" i="6" s="1"/>
  <c r="C141" i="3"/>
  <c r="R137" i="6" s="1"/>
  <c r="C140" i="3"/>
  <c r="R136" i="6" s="1"/>
  <c r="C139" i="3"/>
  <c r="R135" i="6" s="1"/>
  <c r="C138" i="3"/>
  <c r="R134" i="6" s="1"/>
  <c r="C137" i="3"/>
  <c r="R133" i="6" s="1"/>
  <c r="C136" i="3"/>
  <c r="R132" i="6" s="1"/>
  <c r="C135" i="3"/>
  <c r="R131" i="6" s="1"/>
  <c r="C134" i="3"/>
  <c r="R130" i="6" s="1"/>
  <c r="C133" i="3"/>
  <c r="R129" i="6" s="1"/>
  <c r="C132" i="3"/>
  <c r="R128" i="6" s="1"/>
  <c r="C131" i="3"/>
  <c r="R127" i="6" s="1"/>
  <c r="C130" i="3"/>
  <c r="R126" i="6" s="1"/>
  <c r="C129" i="3"/>
  <c r="R125" i="6" s="1"/>
  <c r="C128" i="3"/>
  <c r="R124" i="6" s="1"/>
  <c r="C127" i="3"/>
  <c r="R123" i="6" s="1"/>
  <c r="C126" i="3"/>
  <c r="R122" i="6" s="1"/>
  <c r="C125" i="3"/>
  <c r="R121" i="6" s="1"/>
  <c r="C124" i="3"/>
  <c r="R120" i="6" s="1"/>
  <c r="C123" i="3"/>
  <c r="R119" i="6" s="1"/>
  <c r="C122" i="3"/>
  <c r="R118" i="6" s="1"/>
  <c r="C121" i="3"/>
  <c r="R117" i="6" s="1"/>
  <c r="C120" i="3"/>
  <c r="R116" i="6" s="1"/>
  <c r="C119" i="3"/>
  <c r="R115" i="6" s="1"/>
  <c r="C118" i="3"/>
  <c r="R114" i="6" s="1"/>
  <c r="C117" i="3"/>
  <c r="R113" i="6" s="1"/>
  <c r="C116" i="3"/>
  <c r="R112" i="6" s="1"/>
  <c r="C115" i="3"/>
  <c r="R111" i="6" s="1"/>
  <c r="C114" i="3"/>
  <c r="R110" i="6" s="1"/>
  <c r="C113" i="3"/>
  <c r="R109" i="6" s="1"/>
  <c r="C112" i="3"/>
  <c r="R108" i="6" s="1"/>
  <c r="C111" i="3"/>
  <c r="R107" i="6" s="1"/>
  <c r="C110" i="3"/>
  <c r="R106" i="6" s="1"/>
  <c r="C109" i="3"/>
  <c r="R105" i="6" s="1"/>
  <c r="C108" i="3"/>
  <c r="R104" i="6" s="1"/>
  <c r="C107" i="3"/>
  <c r="R103" i="6" s="1"/>
  <c r="C106" i="3"/>
  <c r="R102" i="6" s="1"/>
  <c r="C105" i="3"/>
  <c r="R101" i="6" s="1"/>
  <c r="C104" i="3"/>
  <c r="R100" i="6" s="1"/>
  <c r="C103" i="3"/>
  <c r="R99" i="6" s="1"/>
  <c r="C102" i="3"/>
  <c r="R98" i="6" s="1"/>
  <c r="C101" i="3"/>
  <c r="R97" i="6" s="1"/>
  <c r="C100" i="3"/>
  <c r="R96" i="6" s="1"/>
  <c r="C99" i="3"/>
  <c r="R95" i="6" s="1"/>
  <c r="C98" i="3"/>
  <c r="R94" i="6" s="1"/>
  <c r="C97" i="3"/>
  <c r="R93" i="6" s="1"/>
  <c r="C96" i="3"/>
  <c r="R92" i="6" s="1"/>
  <c r="C95" i="3"/>
  <c r="R91" i="6" s="1"/>
  <c r="C94" i="3"/>
  <c r="R90" i="6" s="1"/>
  <c r="C93" i="3"/>
  <c r="R89" i="6" s="1"/>
  <c r="C92" i="3"/>
  <c r="R88" i="6" s="1"/>
  <c r="C91" i="3"/>
  <c r="R87" i="6" s="1"/>
  <c r="C90" i="3"/>
  <c r="R86" i="6" s="1"/>
  <c r="C89" i="3"/>
  <c r="R85" i="6" s="1"/>
  <c r="C88" i="3"/>
  <c r="R84" i="6" s="1"/>
  <c r="C87" i="3"/>
  <c r="R83" i="6" s="1"/>
  <c r="C86" i="3"/>
  <c r="R82" i="6" s="1"/>
  <c r="C85" i="3"/>
  <c r="R81" i="6" s="1"/>
  <c r="C84" i="3"/>
  <c r="R80" i="6" s="1"/>
  <c r="C83" i="3"/>
  <c r="R79" i="6" s="1"/>
  <c r="C82" i="3"/>
  <c r="R78" i="6" s="1"/>
  <c r="C81" i="3"/>
  <c r="R77" i="6" s="1"/>
  <c r="C80" i="3"/>
  <c r="R76" i="6" s="1"/>
  <c r="C79" i="3"/>
  <c r="R75" i="6" s="1"/>
  <c r="C78" i="3"/>
  <c r="R74" i="6" s="1"/>
  <c r="C77" i="3"/>
  <c r="R73" i="6" s="1"/>
  <c r="C76" i="3"/>
  <c r="R72" i="6" s="1"/>
  <c r="C75" i="3"/>
  <c r="R71" i="6" s="1"/>
  <c r="C74" i="3"/>
  <c r="R70" i="6" s="1"/>
  <c r="C73" i="3"/>
  <c r="R69" i="6" s="1"/>
  <c r="C72" i="3"/>
  <c r="R68" i="6" s="1"/>
  <c r="C71" i="3"/>
  <c r="R67" i="6" s="1"/>
  <c r="C70" i="3"/>
  <c r="R66" i="6" s="1"/>
  <c r="C69" i="3"/>
  <c r="R65" i="6" s="1"/>
  <c r="C68" i="3"/>
  <c r="R64" i="6" s="1"/>
  <c r="C67" i="3"/>
  <c r="R63" i="6" s="1"/>
  <c r="C66" i="3"/>
  <c r="R62" i="6" s="1"/>
  <c r="C65" i="3"/>
  <c r="R61" i="6" s="1"/>
  <c r="C64" i="3"/>
  <c r="R60" i="6" s="1"/>
  <c r="C63" i="3"/>
  <c r="R59" i="6" s="1"/>
  <c r="C62" i="3"/>
  <c r="R58" i="6" s="1"/>
  <c r="C61" i="3"/>
  <c r="R57" i="6" s="1"/>
  <c r="C60" i="3"/>
  <c r="R56" i="6" s="1"/>
  <c r="C59" i="3"/>
  <c r="R55" i="6" s="1"/>
  <c r="C58" i="3"/>
  <c r="R54" i="6" s="1"/>
  <c r="C57" i="3"/>
  <c r="R53" i="6" s="1"/>
  <c r="C56" i="3"/>
  <c r="R52" i="6" s="1"/>
  <c r="C55" i="3"/>
  <c r="R51" i="6" s="1"/>
  <c r="C54" i="3"/>
  <c r="R50" i="6" s="1"/>
  <c r="C53" i="3"/>
  <c r="R49" i="6" s="1"/>
  <c r="C52" i="3"/>
  <c r="R48" i="6" s="1"/>
  <c r="C51" i="3"/>
  <c r="R47" i="6" s="1"/>
  <c r="C50" i="3"/>
  <c r="R46" i="6" s="1"/>
  <c r="C49" i="3"/>
  <c r="R45" i="6" s="1"/>
  <c r="C48" i="3"/>
  <c r="R44" i="6" s="1"/>
  <c r="C47" i="3"/>
  <c r="R43" i="6" s="1"/>
  <c r="C46" i="3"/>
  <c r="R42" i="6" s="1"/>
  <c r="C45" i="3"/>
  <c r="R41" i="6" s="1"/>
  <c r="C44" i="3"/>
  <c r="R40" i="6" s="1"/>
  <c r="C43" i="3"/>
  <c r="R39" i="6" s="1"/>
  <c r="C42" i="3"/>
  <c r="R38" i="6" s="1"/>
  <c r="C41" i="3"/>
  <c r="R37" i="6" s="1"/>
  <c r="C40" i="3"/>
  <c r="R36" i="6" s="1"/>
  <c r="C39" i="3"/>
  <c r="R35" i="6" s="1"/>
  <c r="C38" i="3"/>
  <c r="R34" i="6" s="1"/>
  <c r="C37" i="3"/>
  <c r="R33" i="6" s="1"/>
  <c r="C36" i="3"/>
  <c r="R32" i="6" s="1"/>
  <c r="C35" i="3"/>
  <c r="R31" i="6" s="1"/>
  <c r="C34" i="3"/>
  <c r="R30" i="6" s="1"/>
  <c r="C33" i="3"/>
  <c r="R29" i="6" s="1"/>
  <c r="C32" i="3"/>
  <c r="R28" i="6" s="1"/>
  <c r="C31" i="3"/>
  <c r="R27" i="6" s="1"/>
  <c r="C30" i="3"/>
  <c r="R26" i="6" s="1"/>
  <c r="C29" i="3"/>
  <c r="R25" i="6" s="1"/>
  <c r="C28" i="3"/>
  <c r="R24" i="6" s="1"/>
  <c r="C27" i="3"/>
  <c r="R23" i="6" s="1"/>
  <c r="C26" i="3"/>
  <c r="R22" i="6" s="1"/>
  <c r="C25" i="3"/>
  <c r="R21" i="6" s="1"/>
  <c r="C24" i="3"/>
  <c r="R20" i="6" s="1"/>
  <c r="C23" i="3"/>
  <c r="R19" i="6" s="1"/>
  <c r="C22" i="3"/>
  <c r="R18" i="6" s="1"/>
  <c r="C21" i="3"/>
  <c r="R17" i="6" s="1"/>
  <c r="C20" i="3"/>
  <c r="R16" i="6" s="1"/>
  <c r="C19" i="3"/>
  <c r="R15" i="6" s="1"/>
  <c r="C18" i="3"/>
  <c r="R14" i="6" s="1"/>
  <c r="C17" i="3"/>
  <c r="R13" i="6" s="1"/>
  <c r="C16" i="3"/>
  <c r="R12" i="6" s="1"/>
  <c r="C15" i="3"/>
  <c r="R11" i="6" s="1"/>
  <c r="C14" i="3"/>
  <c r="R10" i="6" s="1"/>
  <c r="C13" i="3"/>
  <c r="R9" i="6" s="1"/>
  <c r="C12" i="3"/>
  <c r="R8" i="6" s="1"/>
  <c r="C11" i="3"/>
  <c r="C10" i="3"/>
  <c r="R6" i="6" s="1"/>
  <c r="C9" i="3"/>
  <c r="R5" i="6" s="1"/>
  <c r="C8" i="3"/>
  <c r="R4" i="6" s="1"/>
  <c r="C7" i="3"/>
  <c r="C6" i="3"/>
  <c r="R2" i="6" s="1"/>
  <c r="C5" i="3"/>
  <c r="R7" i="6" l="1"/>
  <c r="BD4" i="6"/>
  <c r="BE4" i="6" s="1"/>
  <c r="BD3" i="6"/>
  <c r="BE3" i="6" s="1"/>
  <c r="BD5" i="6"/>
  <c r="BD7" i="6"/>
  <c r="BE7" i="6" s="1"/>
  <c r="BD6" i="6"/>
  <c r="BE6" i="6" s="1"/>
  <c r="C19" i="7"/>
  <c r="C21" i="7"/>
  <c r="C20" i="7"/>
  <c r="C22" i="7"/>
  <c r="C23" i="7"/>
  <c r="AV22" i="6"/>
  <c r="AV24" i="6"/>
  <c r="AV21" i="6"/>
  <c r="AV25" i="6"/>
  <c r="AV23" i="6"/>
  <c r="R3" i="6"/>
  <c r="R1" i="6"/>
  <c r="AR64" i="6"/>
  <c r="D67" i="4" s="1"/>
  <c r="E67" i="4" s="1"/>
  <c r="AR118" i="6"/>
  <c r="AR150" i="6"/>
  <c r="AR194" i="6"/>
  <c r="AR102" i="6"/>
  <c r="AR45" i="6"/>
  <c r="D48" i="4" s="1"/>
  <c r="E48" i="4" s="1"/>
  <c r="AR155" i="6"/>
  <c r="AR119" i="6"/>
  <c r="AR158" i="6"/>
  <c r="AR180" i="6"/>
  <c r="AR199" i="6"/>
  <c r="AR185" i="6"/>
  <c r="AR74" i="6"/>
  <c r="D77" i="4" s="1"/>
  <c r="E77" i="4" s="1"/>
  <c r="AR82" i="6"/>
  <c r="D85" i="4" s="1"/>
  <c r="E85" i="4" s="1"/>
  <c r="AR152" i="6"/>
  <c r="AR163" i="6"/>
  <c r="AR92" i="6"/>
  <c r="D95" i="4" s="1"/>
  <c r="E95" i="4" s="1"/>
  <c r="AR100" i="6"/>
  <c r="AR182" i="6"/>
  <c r="AR7" i="6"/>
  <c r="D10" i="4" s="1"/>
  <c r="E10" i="4" s="1"/>
  <c r="AR111" i="6"/>
  <c r="AR37" i="6"/>
  <c r="D40" i="4" s="1"/>
  <c r="E40" i="4" s="1"/>
  <c r="AR183" i="6"/>
  <c r="AR123" i="6"/>
  <c r="AR131" i="6"/>
  <c r="AR184" i="6"/>
  <c r="AR18" i="6"/>
  <c r="D21" i="4" s="1"/>
  <c r="E21" i="4" s="1"/>
  <c r="AR95" i="6"/>
  <c r="D98" i="4" s="1"/>
  <c r="E98" i="4" s="1"/>
  <c r="AR174" i="6"/>
  <c r="AR98" i="6"/>
  <c r="AR106" i="6"/>
  <c r="AR109" i="6"/>
  <c r="AR117" i="6"/>
  <c r="AR122" i="6"/>
  <c r="AR127" i="6"/>
  <c r="AR130" i="6"/>
  <c r="AR138" i="6"/>
  <c r="AR146" i="6"/>
  <c r="AR190" i="6"/>
  <c r="AR14" i="6"/>
  <c r="D17" i="4" s="1"/>
  <c r="E17" i="4" s="1"/>
  <c r="AR75" i="6"/>
  <c r="D78" i="4" s="1"/>
  <c r="E78" i="4" s="1"/>
  <c r="AR83" i="6"/>
  <c r="D86" i="4" s="1"/>
  <c r="E86" i="4" s="1"/>
  <c r="AR99" i="6"/>
  <c r="AR157" i="6"/>
  <c r="AR162" i="6"/>
  <c r="AR170" i="6"/>
  <c r="AR178" i="6"/>
  <c r="AR134" i="6"/>
  <c r="AR142" i="6"/>
  <c r="AR167" i="6"/>
  <c r="AR47" i="6"/>
  <c r="D50" i="4" s="1"/>
  <c r="E50" i="4" s="1"/>
  <c r="AR63" i="6"/>
  <c r="D66" i="4" s="1"/>
  <c r="E66" i="4" s="1"/>
  <c r="AR71" i="6"/>
  <c r="D74" i="4" s="1"/>
  <c r="E74" i="4" s="1"/>
  <c r="AR108" i="6"/>
  <c r="AR116" i="6"/>
  <c r="AR121" i="6"/>
  <c r="AR145" i="6"/>
  <c r="AR198" i="6"/>
  <c r="AR23" i="6"/>
  <c r="D26" i="4" s="1"/>
  <c r="E26" i="4" s="1"/>
  <c r="AR5" i="6"/>
  <c r="D8" i="4" s="1"/>
  <c r="E8" i="4" s="1"/>
  <c r="AR8" i="6"/>
  <c r="D11" i="4" s="1"/>
  <c r="E11" i="4" s="1"/>
  <c r="AR42" i="6"/>
  <c r="D45" i="4" s="1"/>
  <c r="E45" i="4" s="1"/>
  <c r="AR58" i="6"/>
  <c r="D61" i="4" s="1"/>
  <c r="E61" i="4" s="1"/>
  <c r="AR103" i="6"/>
  <c r="AR124" i="6"/>
  <c r="AR132" i="6"/>
  <c r="AR140" i="6"/>
  <c r="AR176" i="6"/>
  <c r="AR181" i="6"/>
  <c r="AR186" i="6"/>
  <c r="AR196" i="6"/>
  <c r="AR114" i="6"/>
  <c r="AR143" i="6"/>
  <c r="AR148" i="6"/>
  <c r="AR153" i="6"/>
  <c r="AR189" i="6"/>
  <c r="AR40" i="6"/>
  <c r="D43" i="4" s="1"/>
  <c r="E43" i="4" s="1"/>
  <c r="AR104" i="6"/>
  <c r="AR125" i="6"/>
  <c r="AR133" i="6"/>
  <c r="AR166" i="6"/>
  <c r="AR169" i="6"/>
  <c r="AR4" i="6"/>
  <c r="D7" i="4" s="1"/>
  <c r="E7" i="4" s="1"/>
  <c r="AR12" i="6"/>
  <c r="D15" i="4" s="1"/>
  <c r="E15" i="4" s="1"/>
  <c r="AR65" i="6"/>
  <c r="D68" i="4" s="1"/>
  <c r="E68" i="4" s="1"/>
  <c r="AR97" i="6"/>
  <c r="D100" i="4" s="1"/>
  <c r="E100" i="4" s="1"/>
  <c r="AR107" i="6"/>
  <c r="AR115" i="6"/>
  <c r="AR128" i="6"/>
  <c r="AR144" i="6"/>
  <c r="AR149" i="6"/>
  <c r="AR154" i="6"/>
  <c r="AR159" i="6"/>
  <c r="AR164" i="6"/>
  <c r="AR66" i="6"/>
  <c r="D69" i="4" s="1"/>
  <c r="E69" i="4" s="1"/>
  <c r="AR51" i="6"/>
  <c r="D54" i="4" s="1"/>
  <c r="E54" i="4" s="1"/>
  <c r="AR79" i="6"/>
  <c r="D82" i="4" s="1"/>
  <c r="E82" i="4" s="1"/>
  <c r="AR87" i="6"/>
  <c r="D90" i="4" s="1"/>
  <c r="E90" i="4" s="1"/>
  <c r="AR137" i="6"/>
  <c r="AR191" i="6"/>
  <c r="AR139" i="6"/>
  <c r="AR41" i="6"/>
  <c r="D44" i="4" s="1"/>
  <c r="E44" i="4" s="1"/>
  <c r="AR72" i="6"/>
  <c r="D75" i="4" s="1"/>
  <c r="E75" i="4" s="1"/>
  <c r="AR112" i="6"/>
  <c r="AR147" i="6"/>
  <c r="AR172" i="6"/>
  <c r="AR177" i="6"/>
  <c r="AR179" i="6"/>
  <c r="AR70" i="6"/>
  <c r="D73" i="4" s="1"/>
  <c r="E73" i="4" s="1"/>
  <c r="AR88" i="6"/>
  <c r="D91" i="4" s="1"/>
  <c r="E91" i="4" s="1"/>
  <c r="AR110" i="6"/>
  <c r="AR126" i="6"/>
  <c r="AR135" i="6"/>
  <c r="AR160" i="6"/>
  <c r="AR165" i="6"/>
  <c r="AR192" i="6"/>
  <c r="AR197" i="6"/>
  <c r="AR26" i="6"/>
  <c r="D29" i="4" s="1"/>
  <c r="E29" i="4" s="1"/>
  <c r="AR9" i="6"/>
  <c r="D12" i="4" s="1"/>
  <c r="E12" i="4" s="1"/>
  <c r="AR76" i="6"/>
  <c r="D79" i="4" s="1"/>
  <c r="E79" i="4" s="1"/>
  <c r="AR13" i="6"/>
  <c r="D16" i="4" s="1"/>
  <c r="E16" i="4" s="1"/>
  <c r="AR78" i="6"/>
  <c r="D81" i="4" s="1"/>
  <c r="E81" i="4" s="1"/>
  <c r="AR101" i="6"/>
  <c r="AR113" i="6"/>
  <c r="AR141" i="6"/>
  <c r="AR168" i="6"/>
  <c r="AR173" i="6"/>
  <c r="AR175" i="6"/>
  <c r="AR27" i="6"/>
  <c r="D30" i="4" s="1"/>
  <c r="E30" i="4" s="1"/>
  <c r="AR35" i="6"/>
  <c r="D38" i="4" s="1"/>
  <c r="E38" i="4" s="1"/>
  <c r="AR120" i="6"/>
  <c r="AR136" i="6"/>
  <c r="AR151" i="6"/>
  <c r="AR156" i="6"/>
  <c r="AR161" i="6"/>
  <c r="AR188" i="6"/>
  <c r="AR193" i="6"/>
  <c r="AR17" i="6"/>
  <c r="D20" i="4" s="1"/>
  <c r="E20" i="4" s="1"/>
  <c r="AR25" i="6"/>
  <c r="D28" i="4" s="1"/>
  <c r="E28" i="4" s="1"/>
  <c r="AR30" i="6"/>
  <c r="D33" i="4" s="1"/>
  <c r="E33" i="4" s="1"/>
  <c r="AR50" i="6"/>
  <c r="D53" i="4" s="1"/>
  <c r="E53" i="4" s="1"/>
  <c r="AR77" i="6"/>
  <c r="D80" i="4" s="1"/>
  <c r="E80" i="4" s="1"/>
  <c r="AR20" i="6"/>
  <c r="D23" i="4" s="1"/>
  <c r="E23" i="4" s="1"/>
  <c r="AR33" i="6"/>
  <c r="D36" i="4" s="1"/>
  <c r="E36" i="4" s="1"/>
  <c r="AR38" i="6"/>
  <c r="D41" i="4" s="1"/>
  <c r="E41" i="4" s="1"/>
  <c r="AR53" i="6"/>
  <c r="D56" i="4" s="1"/>
  <c r="E56" i="4" s="1"/>
  <c r="AR68" i="6"/>
  <c r="D71" i="4" s="1"/>
  <c r="E71" i="4" s="1"/>
  <c r="AR85" i="6"/>
  <c r="D88" i="4" s="1"/>
  <c r="E88" i="4" s="1"/>
  <c r="AR90" i="6"/>
  <c r="D93" i="4" s="1"/>
  <c r="E93" i="4" s="1"/>
  <c r="AR10" i="6"/>
  <c r="D13" i="4" s="1"/>
  <c r="E13" i="4" s="1"/>
  <c r="AR15" i="6"/>
  <c r="D18" i="4" s="1"/>
  <c r="E18" i="4" s="1"/>
  <c r="AR36" i="6"/>
  <c r="D39" i="4" s="1"/>
  <c r="E39" i="4" s="1"/>
  <c r="AR43" i="6"/>
  <c r="D46" i="4" s="1"/>
  <c r="E46" i="4" s="1"/>
  <c r="AR48" i="6"/>
  <c r="D51" i="4" s="1"/>
  <c r="E51" i="4" s="1"/>
  <c r="AR56" i="6"/>
  <c r="D59" i="4" s="1"/>
  <c r="E59" i="4" s="1"/>
  <c r="AR61" i="6"/>
  <c r="D64" i="4" s="1"/>
  <c r="E64" i="4" s="1"/>
  <c r="AR73" i="6"/>
  <c r="D76" i="4" s="1"/>
  <c r="E76" i="4" s="1"/>
  <c r="AR80" i="6"/>
  <c r="D83" i="4" s="1"/>
  <c r="E83" i="4" s="1"/>
  <c r="AR93" i="6"/>
  <c r="D96" i="4" s="1"/>
  <c r="E96" i="4" s="1"/>
  <c r="AR3" i="6"/>
  <c r="D6" i="4" s="1"/>
  <c r="E6" i="4" s="1"/>
  <c r="AR21" i="6"/>
  <c r="D24" i="4" s="1"/>
  <c r="E24" i="4" s="1"/>
  <c r="AR34" i="6"/>
  <c r="D37" i="4" s="1"/>
  <c r="E37" i="4" s="1"/>
  <c r="AR39" i="6"/>
  <c r="D42" i="4" s="1"/>
  <c r="E42" i="4" s="1"/>
  <c r="AR46" i="6"/>
  <c r="D49" i="4" s="1"/>
  <c r="E49" i="4" s="1"/>
  <c r="AR54" i="6"/>
  <c r="D57" i="4" s="1"/>
  <c r="E57" i="4" s="1"/>
  <c r="AR59" i="6"/>
  <c r="D62" i="4" s="1"/>
  <c r="E62" i="4" s="1"/>
  <c r="AR69" i="6"/>
  <c r="D72" i="4" s="1"/>
  <c r="E72" i="4" s="1"/>
  <c r="AR86" i="6"/>
  <c r="D89" i="4" s="1"/>
  <c r="E89" i="4" s="1"/>
  <c r="AR91" i="6"/>
  <c r="D94" i="4" s="1"/>
  <c r="E94" i="4" s="1"/>
  <c r="AR96" i="6"/>
  <c r="D99" i="4" s="1"/>
  <c r="E99" i="4" s="1"/>
  <c r="AR11" i="6"/>
  <c r="D14" i="4" s="1"/>
  <c r="E14" i="4" s="1"/>
  <c r="AR16" i="6"/>
  <c r="D19" i="4" s="1"/>
  <c r="E19" i="4" s="1"/>
  <c r="AR24" i="6"/>
  <c r="D27" i="4" s="1"/>
  <c r="E27" i="4" s="1"/>
  <c r="AR29" i="6"/>
  <c r="D32" i="4" s="1"/>
  <c r="E32" i="4" s="1"/>
  <c r="AR44" i="6"/>
  <c r="D47" i="4" s="1"/>
  <c r="E47" i="4" s="1"/>
  <c r="AR49" i="6"/>
  <c r="D52" i="4" s="1"/>
  <c r="E52" i="4" s="1"/>
  <c r="AR57" i="6"/>
  <c r="D60" i="4" s="1"/>
  <c r="E60" i="4" s="1"/>
  <c r="AR62" i="6"/>
  <c r="D65" i="4" s="1"/>
  <c r="E65" i="4" s="1"/>
  <c r="AR94" i="6"/>
  <c r="D97" i="4" s="1"/>
  <c r="E97" i="4" s="1"/>
  <c r="AR19" i="6"/>
  <c r="D22" i="4" s="1"/>
  <c r="E22" i="4" s="1"/>
  <c r="AR32" i="6"/>
  <c r="D35" i="4" s="1"/>
  <c r="E35" i="4" s="1"/>
  <c r="AR52" i="6"/>
  <c r="D55" i="4" s="1"/>
  <c r="E55" i="4" s="1"/>
  <c r="AR67" i="6"/>
  <c r="D70" i="4" s="1"/>
  <c r="E70" i="4" s="1"/>
  <c r="AR84" i="6"/>
  <c r="D87" i="4" s="1"/>
  <c r="E87" i="4" s="1"/>
  <c r="AR89" i="6"/>
  <c r="D92" i="4" s="1"/>
  <c r="E92" i="4" s="1"/>
  <c r="AR2" i="6"/>
  <c r="D5" i="4" s="1"/>
  <c r="E5" i="4" s="1"/>
  <c r="AR55" i="6"/>
  <c r="D58" i="4" s="1"/>
  <c r="E58" i="4" s="1"/>
  <c r="AR31" i="6"/>
  <c r="D34" i="4" s="1"/>
  <c r="E34" i="4" s="1"/>
  <c r="AR22" i="6"/>
  <c r="D25" i="4" s="1"/>
  <c r="E25" i="4" s="1"/>
  <c r="AR6" i="6"/>
  <c r="D9" i="4" s="1"/>
  <c r="E9" i="4" s="1"/>
  <c r="AR28" i="6"/>
  <c r="D31" i="4" s="1"/>
  <c r="E31" i="4" s="1"/>
  <c r="AR60" i="6"/>
  <c r="D63" i="4" s="1"/>
  <c r="E63" i="4" s="1"/>
  <c r="AR81" i="6"/>
  <c r="D84" i="4" s="1"/>
  <c r="E84" i="4" s="1"/>
  <c r="AR105" i="6"/>
  <c r="AR129" i="6"/>
  <c r="AR195" i="6"/>
  <c r="AR187" i="6"/>
  <c r="AR171" i="6"/>
  <c r="A30" i="7" l="1"/>
  <c r="BI6" i="6"/>
  <c r="AX24" i="6"/>
  <c r="C35" i="7" s="1"/>
  <c r="BI5" i="6"/>
  <c r="BJ5" i="6" s="1"/>
  <c r="AX23" i="6"/>
  <c r="BI4" i="6"/>
  <c r="AX22" i="6"/>
  <c r="C33" i="7" s="1"/>
  <c r="AX21" i="6"/>
  <c r="C32" i="7" s="1"/>
  <c r="BI3" i="6"/>
  <c r="BJ3" i="6" s="1"/>
  <c r="BE5" i="6"/>
  <c r="BE8" i="6" s="1"/>
  <c r="BJ4" i="6"/>
  <c r="S109" i="6"/>
  <c r="AV34" i="6"/>
  <c r="AW30" i="6" s="1"/>
  <c r="AW31" i="6" s="1"/>
  <c r="G40" i="7" s="1"/>
  <c r="C34" i="7"/>
  <c r="S48" i="6"/>
  <c r="S166" i="6"/>
  <c r="S186" i="6"/>
  <c r="S188" i="6"/>
  <c r="S154" i="6"/>
  <c r="S49" i="6"/>
  <c r="S184" i="6"/>
  <c r="S124" i="6"/>
  <c r="S176" i="6"/>
  <c r="S22" i="6"/>
  <c r="S120" i="6"/>
  <c r="S187" i="6"/>
  <c r="S24" i="6"/>
  <c r="S193" i="6"/>
  <c r="S158" i="6"/>
  <c r="S33" i="6"/>
  <c r="S122" i="6"/>
  <c r="S134" i="6"/>
  <c r="S58" i="6"/>
  <c r="S70" i="6"/>
  <c r="S50" i="6"/>
  <c r="S171" i="6"/>
  <c r="S191" i="6"/>
  <c r="S147" i="6"/>
  <c r="S153" i="6"/>
  <c r="S159" i="6"/>
  <c r="S99" i="6"/>
  <c r="S129" i="6"/>
  <c r="S127" i="6"/>
  <c r="S196" i="6"/>
  <c r="S53" i="6"/>
  <c r="S15" i="6"/>
  <c r="S178" i="6"/>
  <c r="S161" i="6"/>
  <c r="S152" i="6"/>
  <c r="S151" i="6"/>
  <c r="S78" i="6"/>
  <c r="S156" i="6"/>
  <c r="S107" i="6"/>
  <c r="S1" i="6"/>
  <c r="S112" i="6"/>
  <c r="S38" i="6"/>
  <c r="S35" i="6"/>
  <c r="S114" i="6"/>
  <c r="S97" i="6"/>
  <c r="S88" i="6"/>
  <c r="S87" i="6"/>
  <c r="S84" i="6"/>
  <c r="S42" i="6"/>
  <c r="S95" i="6"/>
  <c r="S116" i="6"/>
  <c r="S90" i="6"/>
  <c r="S89" i="6"/>
  <c r="S40" i="6"/>
  <c r="S198" i="6"/>
  <c r="S14" i="6"/>
  <c r="S170" i="6"/>
  <c r="S34" i="6"/>
  <c r="S81" i="6"/>
  <c r="S104" i="6"/>
  <c r="S143" i="6"/>
  <c r="S150" i="6"/>
  <c r="S180" i="6"/>
  <c r="S163" i="6"/>
  <c r="S162" i="6"/>
  <c r="S98" i="6"/>
  <c r="S18" i="6"/>
  <c r="S137" i="6"/>
  <c r="S64" i="6"/>
  <c r="S160" i="6"/>
  <c r="S96" i="6"/>
  <c r="S199" i="6"/>
  <c r="S135" i="6"/>
  <c r="S30" i="6"/>
  <c r="S142" i="6"/>
  <c r="S54" i="6"/>
  <c r="S164" i="6"/>
  <c r="S92" i="6"/>
  <c r="S155" i="6"/>
  <c r="S83" i="6"/>
  <c r="S197" i="6"/>
  <c r="S60" i="6"/>
  <c r="S19" i="6"/>
  <c r="S23" i="6"/>
  <c r="S85" i="6"/>
  <c r="S44" i="6"/>
  <c r="S52" i="6"/>
  <c r="S146" i="6"/>
  <c r="S121" i="6"/>
  <c r="S80" i="6"/>
  <c r="S190" i="6"/>
  <c r="S148" i="6"/>
  <c r="S67" i="6"/>
  <c r="S165" i="6"/>
  <c r="S36" i="6"/>
  <c r="S10" i="6"/>
  <c r="S93" i="6"/>
  <c r="S75" i="6"/>
  <c r="S7" i="6"/>
  <c r="S185" i="6"/>
  <c r="S144" i="6"/>
  <c r="S119" i="6"/>
  <c r="S139" i="6"/>
  <c r="S138" i="6"/>
  <c r="S74" i="6"/>
  <c r="S177" i="6"/>
  <c r="S113" i="6"/>
  <c r="S16" i="6"/>
  <c r="S136" i="6"/>
  <c r="S72" i="6"/>
  <c r="S175" i="6"/>
  <c r="S111" i="6"/>
  <c r="S182" i="6"/>
  <c r="S110" i="6"/>
  <c r="S140" i="6"/>
  <c r="S131" i="6"/>
  <c r="S59" i="6"/>
  <c r="S141" i="6"/>
  <c r="S4" i="6"/>
  <c r="S65" i="6"/>
  <c r="S69" i="6"/>
  <c r="S181" i="6"/>
  <c r="S3" i="6"/>
  <c r="S82" i="6"/>
  <c r="S32" i="6"/>
  <c r="S183" i="6"/>
  <c r="S118" i="6"/>
  <c r="S76" i="6"/>
  <c r="S194" i="6"/>
  <c r="S130" i="6"/>
  <c r="S66" i="6"/>
  <c r="S169" i="6"/>
  <c r="S105" i="6"/>
  <c r="S200" i="6"/>
  <c r="S128" i="6"/>
  <c r="S56" i="6"/>
  <c r="S167" i="6"/>
  <c r="S103" i="6"/>
  <c r="S174" i="6"/>
  <c r="S94" i="6"/>
  <c r="S132" i="6"/>
  <c r="S195" i="6"/>
  <c r="S123" i="6"/>
  <c r="S43" i="6"/>
  <c r="S133" i="6"/>
  <c r="S27" i="6"/>
  <c r="S41" i="6"/>
  <c r="S86" i="6"/>
  <c r="S71" i="6"/>
  <c r="S106" i="6"/>
  <c r="S145" i="6"/>
  <c r="S168" i="6"/>
  <c r="S8" i="6"/>
  <c r="S79" i="6"/>
  <c r="S62" i="6"/>
  <c r="S100" i="6"/>
  <c r="S91" i="6"/>
  <c r="S26" i="6"/>
  <c r="S29" i="6"/>
  <c r="S55" i="6"/>
  <c r="S31" i="6"/>
  <c r="S125" i="6"/>
  <c r="S189" i="6"/>
  <c r="S101" i="6"/>
  <c r="S20" i="6"/>
  <c r="S12" i="6"/>
  <c r="S25" i="6"/>
  <c r="S117" i="6"/>
  <c r="S6" i="6"/>
  <c r="S157" i="6"/>
  <c r="S5" i="6"/>
  <c r="S11" i="6"/>
  <c r="S57" i="6"/>
  <c r="S63" i="6"/>
  <c r="S37" i="6"/>
  <c r="S192" i="6"/>
  <c r="S149" i="6"/>
  <c r="S68" i="6"/>
  <c r="S73" i="6"/>
  <c r="S17" i="6"/>
  <c r="S47" i="6"/>
  <c r="S102" i="6"/>
  <c r="S13" i="6"/>
  <c r="S126" i="6"/>
  <c r="S46" i="6"/>
  <c r="S172" i="6"/>
  <c r="S108" i="6"/>
  <c r="S179" i="6"/>
  <c r="S115" i="6"/>
  <c r="S51" i="6"/>
  <c r="S173" i="6"/>
  <c r="S77" i="6"/>
  <c r="S28" i="6"/>
  <c r="S9" i="6"/>
  <c r="S2" i="6"/>
  <c r="S39" i="6"/>
  <c r="S21" i="6"/>
  <c r="S45" i="6"/>
  <c r="S61" i="6"/>
  <c r="BJ6" i="6" l="1"/>
  <c r="BJ7" i="6" s="1"/>
  <c r="BH1" i="6"/>
  <c r="BI1" i="6" s="1"/>
  <c r="BE10" i="6"/>
  <c r="T1" i="6"/>
  <c r="AA1" i="6" s="1"/>
  <c r="AC1" i="6" s="1"/>
  <c r="T135" i="6"/>
  <c r="AA135" i="6" s="1"/>
  <c r="AC135" i="6" s="1"/>
  <c r="T25" i="6"/>
  <c r="AA25" i="6" s="1"/>
  <c r="AC25" i="6" s="1"/>
  <c r="T61" i="6"/>
  <c r="AA61" i="6" s="1"/>
  <c r="AC61" i="6" s="1"/>
  <c r="T65" i="6"/>
  <c r="AA65" i="6" s="1"/>
  <c r="AC65" i="6" s="1"/>
  <c r="T5" i="6"/>
  <c r="AA5" i="6" s="1"/>
  <c r="AC5" i="6" s="1"/>
  <c r="T69" i="6"/>
  <c r="AA69" i="6" s="1"/>
  <c r="AC69" i="6" s="1"/>
  <c r="T100" i="6"/>
  <c r="AA100" i="6" s="1"/>
  <c r="AC100" i="6" s="1"/>
  <c r="T19" i="6"/>
  <c r="AA19" i="6" s="1"/>
  <c r="AC19" i="6" s="1"/>
  <c r="T14" i="6"/>
  <c r="AA14" i="6" s="1"/>
  <c r="AC14" i="6" s="1"/>
  <c r="T15" i="6"/>
  <c r="AA15" i="6" s="1"/>
  <c r="AC15" i="6" s="1"/>
  <c r="T72" i="6"/>
  <c r="AA72" i="6" s="1"/>
  <c r="AC72" i="6" s="1"/>
  <c r="T8" i="6"/>
  <c r="AA8" i="6" s="1"/>
  <c r="AC8" i="6" s="1"/>
  <c r="T66" i="6"/>
  <c r="AA66" i="6" s="1"/>
  <c r="AC66" i="6" s="1"/>
  <c r="T10" i="6"/>
  <c r="AA10" i="6" s="1"/>
  <c r="AC10" i="6" s="1"/>
  <c r="T21" i="6"/>
  <c r="AA21" i="6" s="1"/>
  <c r="AC21" i="6" s="1"/>
  <c r="T60" i="6"/>
  <c r="AA60" i="6" s="1"/>
  <c r="AC60" i="6" s="1"/>
  <c r="T51" i="6"/>
  <c r="AA51" i="6" s="1"/>
  <c r="AC51" i="6" s="1"/>
  <c r="T2" i="6"/>
  <c r="AA2" i="6" s="1"/>
  <c r="AC2" i="6" s="1"/>
  <c r="T24" i="6"/>
  <c r="AA24" i="6" s="1"/>
  <c r="AC24" i="6" s="1"/>
  <c r="T95" i="6"/>
  <c r="AA95" i="6" s="1"/>
  <c r="AC95" i="6" s="1"/>
  <c r="T40" i="6"/>
  <c r="AA40" i="6" s="1"/>
  <c r="AC40" i="6" s="1"/>
  <c r="T190" i="6"/>
  <c r="AA190" i="6" s="1"/>
  <c r="AC190" i="6" s="1"/>
  <c r="T4" i="6"/>
  <c r="AA4" i="6" s="1"/>
  <c r="AC4" i="6" s="1"/>
  <c r="T44" i="6"/>
  <c r="AA44" i="6" s="1"/>
  <c r="AC44" i="6" s="1"/>
  <c r="T42" i="6"/>
  <c r="AA42" i="6" s="1"/>
  <c r="AC42" i="6" s="1"/>
  <c r="T12" i="6"/>
  <c r="AA12" i="6" s="1"/>
  <c r="AC12" i="6" s="1"/>
  <c r="T39" i="6"/>
  <c r="AA39" i="6" s="1"/>
  <c r="AC39" i="6" s="1"/>
  <c r="T37" i="6"/>
  <c r="AA37" i="6" s="1"/>
  <c r="AC37" i="6" s="1"/>
  <c r="T79" i="6"/>
  <c r="AA79" i="6" s="1"/>
  <c r="AC79" i="6" s="1"/>
  <c r="T82" i="6"/>
  <c r="AA82" i="6" s="1"/>
  <c r="AC82" i="6" s="1"/>
  <c r="T17" i="6"/>
  <c r="AA17" i="6" s="1"/>
  <c r="AC17" i="6" s="1"/>
  <c r="T71" i="6"/>
  <c r="AA71" i="6" s="1"/>
  <c r="AC71" i="6" s="1"/>
  <c r="T53" i="6"/>
  <c r="AA53" i="6" s="1"/>
  <c r="AC53" i="6" s="1"/>
  <c r="T33" i="6"/>
  <c r="AA33" i="6" s="1"/>
  <c r="AC33" i="6" s="1"/>
  <c r="T114" i="6"/>
  <c r="AA114" i="6" s="1"/>
  <c r="AC114" i="6" s="1"/>
  <c r="T58" i="6"/>
  <c r="AA58" i="6" s="1"/>
  <c r="AC58" i="6" s="1"/>
  <c r="T18" i="6"/>
  <c r="AA18" i="6" s="1"/>
  <c r="AC18" i="6" s="1"/>
  <c r="T63" i="6"/>
  <c r="AA63" i="6" s="1"/>
  <c r="AC63" i="6" s="1"/>
  <c r="T9" i="6"/>
  <c r="AA9" i="6" s="1"/>
  <c r="AC9" i="6" s="1"/>
  <c r="T56" i="6"/>
  <c r="AA56" i="6" s="1"/>
  <c r="AC56" i="6" s="1"/>
  <c r="T84" i="6"/>
  <c r="AA84" i="6" s="1"/>
  <c r="AC84" i="6" s="1"/>
  <c r="T46" i="6"/>
  <c r="AA46" i="6" s="1"/>
  <c r="AC46" i="6" s="1"/>
  <c r="T174" i="6"/>
  <c r="AA174" i="6" s="1"/>
  <c r="AC174" i="6" s="1"/>
  <c r="T143" i="6"/>
  <c r="AA143" i="6" s="1"/>
  <c r="AC143" i="6" s="1"/>
  <c r="T26" i="6"/>
  <c r="AA26" i="6" s="1"/>
  <c r="AC26" i="6" s="1"/>
  <c r="T116" i="6"/>
  <c r="AA116" i="6" s="1"/>
  <c r="AC116" i="6" s="1"/>
  <c r="T47" i="6"/>
  <c r="AA47" i="6" s="1"/>
  <c r="AC47" i="6" s="1"/>
  <c r="T64" i="6"/>
  <c r="AA64" i="6" s="1"/>
  <c r="AC64" i="6" s="1"/>
  <c r="T28" i="6"/>
  <c r="AA28" i="6" s="1"/>
  <c r="AC28" i="6" s="1"/>
  <c r="T92" i="6"/>
  <c r="AA92" i="6" s="1"/>
  <c r="AC92" i="6" s="1"/>
  <c r="T200" i="6"/>
  <c r="AA200" i="6" s="1"/>
  <c r="T50" i="6"/>
  <c r="AA50" i="6" s="1"/>
  <c r="AC50" i="6" s="1"/>
  <c r="T32" i="6"/>
  <c r="AA32" i="6" s="1"/>
  <c r="AC32" i="6" s="1"/>
  <c r="T29" i="6"/>
  <c r="AA29" i="6" s="1"/>
  <c r="AC29" i="6" s="1"/>
  <c r="T20" i="6"/>
  <c r="AA20" i="6" s="1"/>
  <c r="AC20" i="6" s="1"/>
  <c r="T150" i="6"/>
  <c r="AA150" i="6" s="1"/>
  <c r="AC150" i="6" s="1"/>
  <c r="T6" i="6"/>
  <c r="AA6" i="6" s="1"/>
  <c r="AC6" i="6" s="1"/>
  <c r="T70" i="6"/>
  <c r="AA70" i="6" s="1"/>
  <c r="AC70" i="6" s="1"/>
  <c r="T43" i="6"/>
  <c r="AA43" i="6" s="1"/>
  <c r="AC43" i="6" s="1"/>
  <c r="T106" i="6"/>
  <c r="AA106" i="6" s="1"/>
  <c r="AC106" i="6" s="1"/>
  <c r="T119" i="6"/>
  <c r="AA119" i="6" s="1"/>
  <c r="AC119" i="6" s="1"/>
  <c r="T110" i="6"/>
  <c r="AA110" i="6" s="1"/>
  <c r="AC110" i="6" s="1"/>
  <c r="T77" i="6"/>
  <c r="AA77" i="6" s="1"/>
  <c r="AC77" i="6" s="1"/>
  <c r="T153" i="6"/>
  <c r="AA153" i="6" s="1"/>
  <c r="AC153" i="6" s="1"/>
  <c r="T141" i="6"/>
  <c r="AA141" i="6" s="1"/>
  <c r="AC141" i="6" s="1"/>
  <c r="T199" i="6"/>
  <c r="AA199" i="6" s="1"/>
  <c r="AC199" i="6" s="1"/>
  <c r="T134" i="6"/>
  <c r="AA134" i="6" s="1"/>
  <c r="AC134" i="6" s="1"/>
  <c r="T85" i="6"/>
  <c r="AA85" i="6" s="1"/>
  <c r="AC85" i="6" s="1"/>
  <c r="T139" i="6"/>
  <c r="AA139" i="6" s="1"/>
  <c r="AC139" i="6" s="1"/>
  <c r="T149" i="6"/>
  <c r="AA149" i="6" s="1"/>
  <c r="AC149" i="6" s="1"/>
  <c r="T34" i="6"/>
  <c r="AA34" i="6" s="1"/>
  <c r="AC34" i="6" s="1"/>
  <c r="T31" i="6"/>
  <c r="AA31" i="6" s="1"/>
  <c r="AC31" i="6" s="1"/>
  <c r="T23" i="6"/>
  <c r="AA23" i="6" s="1"/>
  <c r="AC23" i="6" s="1"/>
  <c r="T7" i="6"/>
  <c r="AA7" i="6" s="1"/>
  <c r="AC7" i="6" s="1"/>
  <c r="T48" i="6"/>
  <c r="AA48" i="6" s="1"/>
  <c r="AC48" i="6" s="1"/>
  <c r="T45" i="6"/>
  <c r="AA45" i="6" s="1"/>
  <c r="AC45" i="6" s="1"/>
  <c r="T36" i="6"/>
  <c r="AA36" i="6" s="1"/>
  <c r="AC36" i="6" s="1"/>
  <c r="T41" i="6"/>
  <c r="AA41" i="6" s="1"/>
  <c r="AC41" i="6" s="1"/>
  <c r="T22" i="6"/>
  <c r="AA22" i="6" s="1"/>
  <c r="AC22" i="6" s="1"/>
  <c r="T108" i="6"/>
  <c r="AA108" i="6" s="1"/>
  <c r="AC108" i="6" s="1"/>
  <c r="T59" i="6"/>
  <c r="AA59" i="6" s="1"/>
  <c r="AC59" i="6" s="1"/>
  <c r="T130" i="6"/>
  <c r="AA130" i="6" s="1"/>
  <c r="AC130" i="6" s="1"/>
  <c r="T97" i="6"/>
  <c r="AA97" i="6" s="1"/>
  <c r="AC97" i="6" s="1"/>
  <c r="T91" i="6"/>
  <c r="AA91" i="6" s="1"/>
  <c r="AC91" i="6" s="1"/>
  <c r="T93" i="6"/>
  <c r="AA93" i="6" s="1"/>
  <c r="AC93" i="6" s="1"/>
  <c r="T147" i="6"/>
  <c r="AA147" i="6" s="1"/>
  <c r="AC147" i="6" s="1"/>
  <c r="T197" i="6"/>
  <c r="AA197" i="6" s="1"/>
  <c r="AC197" i="6" s="1"/>
  <c r="T49" i="6"/>
  <c r="AA49" i="6" s="1"/>
  <c r="AC49" i="6" s="1"/>
  <c r="T30" i="6"/>
  <c r="AA30" i="6" s="1"/>
  <c r="AC30" i="6" s="1"/>
  <c r="T3" i="6"/>
  <c r="AA3" i="6" s="1"/>
  <c r="AC3" i="6" s="1"/>
  <c r="T67" i="6"/>
  <c r="AA67" i="6" s="1"/>
  <c r="AC67" i="6" s="1"/>
  <c r="T166" i="6"/>
  <c r="AA166" i="6" s="1"/>
  <c r="AC166" i="6" s="1"/>
  <c r="T105" i="6"/>
  <c r="AA105" i="6" s="1"/>
  <c r="AC105" i="6" s="1"/>
  <c r="T99" i="6"/>
  <c r="AA99" i="6" s="1"/>
  <c r="AC99" i="6" s="1"/>
  <c r="T140" i="6"/>
  <c r="AA140" i="6" s="1"/>
  <c r="AC140" i="6" s="1"/>
  <c r="T155" i="6"/>
  <c r="AA155" i="6" s="1"/>
  <c r="AC155" i="6" s="1"/>
  <c r="T138" i="6"/>
  <c r="AA138" i="6" s="1"/>
  <c r="AC138" i="6" s="1"/>
  <c r="T52" i="6"/>
  <c r="AA52" i="6" s="1"/>
  <c r="AC52" i="6" s="1"/>
  <c r="T57" i="6"/>
  <c r="AA57" i="6" s="1"/>
  <c r="AC57" i="6" s="1"/>
  <c r="T38" i="6"/>
  <c r="AA38" i="6" s="1"/>
  <c r="AC38" i="6" s="1"/>
  <c r="T11" i="6"/>
  <c r="AA11" i="6" s="1"/>
  <c r="AC11" i="6" s="1"/>
  <c r="T75" i="6"/>
  <c r="AA75" i="6" s="1"/>
  <c r="AC75" i="6" s="1"/>
  <c r="T87" i="6"/>
  <c r="AA87" i="6" s="1"/>
  <c r="AC87" i="6" s="1"/>
  <c r="T113" i="6"/>
  <c r="AA113" i="6" s="1"/>
  <c r="AC113" i="6" s="1"/>
  <c r="T107" i="6"/>
  <c r="AA107" i="6" s="1"/>
  <c r="AC107" i="6" s="1"/>
  <c r="T148" i="6"/>
  <c r="AA148" i="6" s="1"/>
  <c r="AC148" i="6" s="1"/>
  <c r="T146" i="6"/>
  <c r="AA146" i="6" s="1"/>
  <c r="AC146" i="6" s="1"/>
  <c r="T88" i="6"/>
  <c r="AA88" i="6" s="1"/>
  <c r="AC88" i="6" s="1"/>
  <c r="T156" i="6"/>
  <c r="AA156" i="6" s="1"/>
  <c r="AC156" i="6" s="1"/>
  <c r="T136" i="6"/>
  <c r="AA136" i="6" s="1"/>
  <c r="AC136" i="6" s="1"/>
  <c r="T194" i="6"/>
  <c r="AA194" i="6" s="1"/>
  <c r="AC194" i="6" s="1"/>
  <c r="T74" i="6"/>
  <c r="AA74" i="6" s="1"/>
  <c r="AC74" i="6" s="1"/>
  <c r="T55" i="6"/>
  <c r="AA55" i="6" s="1"/>
  <c r="AC55" i="6" s="1"/>
  <c r="T13" i="6"/>
  <c r="AA13" i="6" s="1"/>
  <c r="AC13" i="6" s="1"/>
  <c r="T16" i="6"/>
  <c r="AA16" i="6" s="1"/>
  <c r="AC16" i="6" s="1"/>
  <c r="T124" i="6"/>
  <c r="AA124" i="6" s="1"/>
  <c r="AC124" i="6" s="1"/>
  <c r="T76" i="6"/>
  <c r="AA76" i="6" s="1"/>
  <c r="AC76" i="6" s="1"/>
  <c r="T68" i="6"/>
  <c r="AA68" i="6" s="1"/>
  <c r="AC68" i="6" s="1"/>
  <c r="T73" i="6"/>
  <c r="AA73" i="6" s="1"/>
  <c r="AC73" i="6" s="1"/>
  <c r="T54" i="6"/>
  <c r="AA54" i="6" s="1"/>
  <c r="AC54" i="6" s="1"/>
  <c r="T27" i="6"/>
  <c r="AA27" i="6" s="1"/>
  <c r="AC27" i="6" s="1"/>
  <c r="T90" i="6"/>
  <c r="AA90" i="6" s="1"/>
  <c r="AC90" i="6" s="1"/>
  <c r="T103" i="6"/>
  <c r="AA103" i="6" s="1"/>
  <c r="AC103" i="6" s="1"/>
  <c r="T94" i="6"/>
  <c r="AA94" i="6" s="1"/>
  <c r="AC94" i="6" s="1"/>
  <c r="T96" i="6"/>
  <c r="AA96" i="6" s="1"/>
  <c r="AC96" i="6" s="1"/>
  <c r="T137" i="6"/>
  <c r="AA137" i="6" s="1"/>
  <c r="AC137" i="6" s="1"/>
  <c r="T144" i="6"/>
  <c r="AA144" i="6" s="1"/>
  <c r="AC144" i="6" s="1"/>
  <c r="T132" i="6"/>
  <c r="AA132" i="6" s="1"/>
  <c r="AC132" i="6" s="1"/>
  <c r="T62" i="6"/>
  <c r="AA62" i="6" s="1"/>
  <c r="AC62" i="6" s="1"/>
  <c r="T35" i="6"/>
  <c r="AA35" i="6" s="1"/>
  <c r="AC35" i="6" s="1"/>
  <c r="T98" i="6"/>
  <c r="AA98" i="6" s="1"/>
  <c r="AC98" i="6" s="1"/>
  <c r="T111" i="6"/>
  <c r="AA111" i="6" s="1"/>
  <c r="AC111" i="6" s="1"/>
  <c r="T102" i="6"/>
  <c r="AA102" i="6" s="1"/>
  <c r="AC102" i="6" s="1"/>
  <c r="T104" i="6"/>
  <c r="AA104" i="6" s="1"/>
  <c r="AC104" i="6" s="1"/>
  <c r="T145" i="6"/>
  <c r="AA145" i="6" s="1"/>
  <c r="AC145" i="6" s="1"/>
  <c r="T192" i="6"/>
  <c r="AA192" i="6" s="1"/>
  <c r="AC192" i="6" s="1"/>
  <c r="T121" i="6"/>
  <c r="AA121" i="6" s="1"/>
  <c r="AC121" i="6" s="1"/>
  <c r="T118" i="6"/>
  <c r="AA118" i="6" s="1"/>
  <c r="AC118" i="6" s="1"/>
  <c r="T115" i="6"/>
  <c r="AA115" i="6" s="1"/>
  <c r="AC115" i="6" s="1"/>
  <c r="T112" i="6"/>
  <c r="AA112" i="6" s="1"/>
  <c r="AC112" i="6" s="1"/>
  <c r="T101" i="6"/>
  <c r="AA101" i="6" s="1"/>
  <c r="AC101" i="6" s="1"/>
  <c r="T164" i="6"/>
  <c r="AA164" i="6" s="1"/>
  <c r="AC164" i="6" s="1"/>
  <c r="T161" i="6"/>
  <c r="AA161" i="6" s="1"/>
  <c r="AC161" i="6" s="1"/>
  <c r="T163" i="6"/>
  <c r="AA163" i="6" s="1"/>
  <c r="AC163" i="6" s="1"/>
  <c r="T152" i="6"/>
  <c r="AA152" i="6" s="1"/>
  <c r="AC152" i="6" s="1"/>
  <c r="T157" i="6"/>
  <c r="AA157" i="6" s="1"/>
  <c r="AC157" i="6" s="1"/>
  <c r="T154" i="6"/>
  <c r="AA154" i="6" s="1"/>
  <c r="AC154" i="6" s="1"/>
  <c r="T151" i="6"/>
  <c r="AA151" i="6" s="1"/>
  <c r="AC151" i="6" s="1"/>
  <c r="T122" i="6"/>
  <c r="AA122" i="6" s="1"/>
  <c r="AC122" i="6" s="1"/>
  <c r="T127" i="6"/>
  <c r="AA127" i="6" s="1"/>
  <c r="AC127" i="6" s="1"/>
  <c r="T129" i="6"/>
  <c r="AA129" i="6" s="1"/>
  <c r="AC129" i="6" s="1"/>
  <c r="T126" i="6"/>
  <c r="AA126" i="6" s="1"/>
  <c r="AC126" i="6" s="1"/>
  <c r="T123" i="6"/>
  <c r="AA123" i="6" s="1"/>
  <c r="AC123" i="6" s="1"/>
  <c r="T120" i="6"/>
  <c r="AA120" i="6" s="1"/>
  <c r="AC120" i="6" s="1"/>
  <c r="T109" i="6"/>
  <c r="AA109" i="6" s="1"/>
  <c r="AC109" i="6" s="1"/>
  <c r="T172" i="6"/>
  <c r="AA172" i="6" s="1"/>
  <c r="AC172" i="6" s="1"/>
  <c r="T169" i="6"/>
  <c r="AA169" i="6" s="1"/>
  <c r="AC169" i="6" s="1"/>
  <c r="T171" i="6"/>
  <c r="AA171" i="6" s="1"/>
  <c r="AC171" i="6" s="1"/>
  <c r="T160" i="6"/>
  <c r="AA160" i="6" s="1"/>
  <c r="AC160" i="6" s="1"/>
  <c r="T165" i="6"/>
  <c r="AA165" i="6" s="1"/>
  <c r="AC165" i="6" s="1"/>
  <c r="T162" i="6"/>
  <c r="AA162" i="6" s="1"/>
  <c r="AC162" i="6" s="1"/>
  <c r="T159" i="6"/>
  <c r="AA159" i="6" s="1"/>
  <c r="AC159" i="6" s="1"/>
  <c r="T131" i="6"/>
  <c r="AA131" i="6" s="1"/>
  <c r="AC131" i="6" s="1"/>
  <c r="T128" i="6"/>
  <c r="AA128" i="6" s="1"/>
  <c r="AC128" i="6" s="1"/>
  <c r="T117" i="6"/>
  <c r="AA117" i="6" s="1"/>
  <c r="AC117" i="6" s="1"/>
  <c r="T180" i="6"/>
  <c r="AA180" i="6" s="1"/>
  <c r="AC180" i="6" s="1"/>
  <c r="T177" i="6"/>
  <c r="AA177" i="6" s="1"/>
  <c r="AC177" i="6" s="1"/>
  <c r="T179" i="6"/>
  <c r="AA179" i="6" s="1"/>
  <c r="AC179" i="6" s="1"/>
  <c r="T168" i="6"/>
  <c r="AA168" i="6" s="1"/>
  <c r="AC168" i="6" s="1"/>
  <c r="T173" i="6"/>
  <c r="AA173" i="6" s="1"/>
  <c r="AC173" i="6" s="1"/>
  <c r="T170" i="6"/>
  <c r="AA170" i="6" s="1"/>
  <c r="AC170" i="6" s="1"/>
  <c r="T167" i="6"/>
  <c r="AA167" i="6" s="1"/>
  <c r="AC167" i="6" s="1"/>
  <c r="T81" i="6"/>
  <c r="AA81" i="6" s="1"/>
  <c r="AC81" i="6" s="1"/>
  <c r="T78" i="6"/>
  <c r="AA78" i="6" s="1"/>
  <c r="AC78" i="6" s="1"/>
  <c r="T198" i="6"/>
  <c r="AA198" i="6" s="1"/>
  <c r="AC198" i="6" s="1"/>
  <c r="T158" i="6"/>
  <c r="AA158" i="6" s="1"/>
  <c r="AC158" i="6" s="1"/>
  <c r="T133" i="6"/>
  <c r="AA133" i="6" s="1"/>
  <c r="AC133" i="6" s="1"/>
  <c r="T125" i="6"/>
  <c r="AA125" i="6" s="1"/>
  <c r="AC125" i="6" s="1"/>
  <c r="T188" i="6"/>
  <c r="AA188" i="6" s="1"/>
  <c r="AC188" i="6" s="1"/>
  <c r="T185" i="6"/>
  <c r="AA185" i="6" s="1"/>
  <c r="AC185" i="6" s="1"/>
  <c r="T187" i="6"/>
  <c r="AA187" i="6" s="1"/>
  <c r="AC187" i="6" s="1"/>
  <c r="T176" i="6"/>
  <c r="AA176" i="6" s="1"/>
  <c r="AC176" i="6" s="1"/>
  <c r="T181" i="6"/>
  <c r="AA181" i="6" s="1"/>
  <c r="AC181" i="6" s="1"/>
  <c r="T178" i="6"/>
  <c r="AA178" i="6" s="1"/>
  <c r="AC178" i="6" s="1"/>
  <c r="T175" i="6"/>
  <c r="AA175" i="6" s="1"/>
  <c r="AC175" i="6" s="1"/>
  <c r="T89" i="6"/>
  <c r="AA89" i="6" s="1"/>
  <c r="AC89" i="6" s="1"/>
  <c r="T86" i="6"/>
  <c r="AA86" i="6" s="1"/>
  <c r="AC86" i="6" s="1"/>
  <c r="T83" i="6"/>
  <c r="AA83" i="6" s="1"/>
  <c r="AC83" i="6" s="1"/>
  <c r="T80" i="6"/>
  <c r="AA80" i="6" s="1"/>
  <c r="AC80" i="6" s="1"/>
  <c r="T182" i="6"/>
  <c r="AA182" i="6" s="1"/>
  <c r="AC182" i="6" s="1"/>
  <c r="T142" i="6"/>
  <c r="AA142" i="6" s="1"/>
  <c r="AC142" i="6" s="1"/>
  <c r="T196" i="6"/>
  <c r="AA196" i="6" s="1"/>
  <c r="AC196" i="6" s="1"/>
  <c r="T193" i="6"/>
  <c r="AA193" i="6" s="1"/>
  <c r="AC193" i="6" s="1"/>
  <c r="T195" i="6"/>
  <c r="AA195" i="6" s="1"/>
  <c r="AC195" i="6" s="1"/>
  <c r="T184" i="6"/>
  <c r="AA184" i="6" s="1"/>
  <c r="AC184" i="6" s="1"/>
  <c r="T189" i="6"/>
  <c r="AA189" i="6" s="1"/>
  <c r="AC189" i="6" s="1"/>
  <c r="T186" i="6"/>
  <c r="AA186" i="6" s="1"/>
  <c r="AC186" i="6" s="1"/>
  <c r="T183" i="6"/>
  <c r="AA183" i="6" s="1"/>
  <c r="AC183" i="6" s="1"/>
  <c r="T191" i="6"/>
  <c r="AA191" i="6" s="1"/>
  <c r="AC191" i="6" s="1"/>
  <c r="BI10" i="6" l="1"/>
  <c r="BD12" i="6" s="1"/>
  <c r="BG10" i="6" s="1"/>
  <c r="G42" i="7" s="1"/>
  <c r="AD124" i="6"/>
  <c r="AD103" i="6"/>
  <c r="AD99" i="6"/>
  <c r="AD25" i="6"/>
  <c r="AD82" i="6"/>
  <c r="AD147" i="6"/>
  <c r="AD191" i="6"/>
  <c r="AD67" i="6"/>
  <c r="AD32" i="6"/>
  <c r="AD35" i="6"/>
  <c r="AD94" i="6"/>
  <c r="AD97" i="6"/>
  <c r="AD138" i="6"/>
  <c r="AD24" i="6"/>
  <c r="AD123" i="6"/>
  <c r="AD57" i="6"/>
  <c r="AD1" i="6"/>
  <c r="AD47" i="6"/>
  <c r="AD36" i="6"/>
  <c r="AD120" i="6"/>
  <c r="AD155" i="6"/>
  <c r="AD197" i="6"/>
  <c r="AD196" i="6"/>
  <c r="AD180" i="6"/>
  <c r="AD111" i="6"/>
  <c r="AD193" i="6"/>
  <c r="AD175" i="6"/>
  <c r="AD133" i="6"/>
  <c r="AD145" i="6"/>
  <c r="AD148" i="6"/>
  <c r="AD192" i="6"/>
  <c r="AD142" i="6"/>
  <c r="AD169" i="6"/>
  <c r="AD177" i="6"/>
  <c r="AD160" i="6"/>
  <c r="AD9" i="6"/>
  <c r="AD154" i="6"/>
  <c r="AD98" i="6"/>
  <c r="AD76" i="6"/>
  <c r="AD178" i="6"/>
  <c r="AD115" i="6"/>
  <c r="AD158" i="6"/>
  <c r="AD33" i="6"/>
  <c r="AD189" i="6"/>
  <c r="AD45" i="6"/>
  <c r="AD185" i="6"/>
  <c r="AD7" i="6"/>
  <c r="AD19" i="6"/>
  <c r="AD15" i="6"/>
  <c r="AD181" i="6"/>
  <c r="AD198" i="6"/>
  <c r="AD52" i="6"/>
  <c r="AD59" i="6"/>
  <c r="AD117" i="6"/>
  <c r="AD3" i="6"/>
  <c r="AD63" i="6"/>
  <c r="AD157" i="6"/>
  <c r="AD118" i="6"/>
  <c r="AD28" i="6"/>
  <c r="AD109" i="6"/>
  <c r="AD153" i="6"/>
  <c r="AD106" i="6"/>
  <c r="AD50" i="6"/>
  <c r="AD34" i="6"/>
  <c r="AD95" i="6"/>
  <c r="AD182" i="6"/>
  <c r="AD78" i="6"/>
  <c r="AD4" i="6"/>
  <c r="AD37" i="6"/>
  <c r="AD12" i="6"/>
  <c r="AD139" i="6"/>
  <c r="AD183" i="6"/>
  <c r="AD42" i="6"/>
  <c r="AD61" i="6"/>
  <c r="AD167" i="6"/>
  <c r="AD30" i="6"/>
  <c r="AD121" i="6"/>
  <c r="AD156" i="6"/>
  <c r="AD199" i="6"/>
  <c r="AD85" i="6"/>
  <c r="AD62" i="6"/>
  <c r="AD172" i="6"/>
  <c r="AD137" i="6"/>
  <c r="AD90" i="6"/>
  <c r="AD13" i="6"/>
  <c r="AD186" i="6"/>
  <c r="AD80" i="6"/>
  <c r="AD65" i="6"/>
  <c r="AD165" i="6"/>
  <c r="AD187" i="6"/>
  <c r="AD81" i="6"/>
  <c r="AD64" i="6"/>
  <c r="AD170" i="6"/>
  <c r="AD131" i="6"/>
  <c r="AD49" i="6"/>
  <c r="AD159" i="6"/>
  <c r="AD163" i="6"/>
  <c r="AD119" i="6"/>
  <c r="AD40" i="6"/>
  <c r="AD23" i="6"/>
  <c r="AD93" i="6"/>
  <c r="AD70" i="6"/>
  <c r="AD2" i="6"/>
  <c r="AD66" i="6"/>
  <c r="AD16" i="6"/>
  <c r="AD46" i="6"/>
  <c r="AD176" i="6"/>
  <c r="AD128" i="6"/>
  <c r="AD152" i="6"/>
  <c r="AD108" i="6"/>
  <c r="AD43" i="6"/>
  <c r="AD135" i="6"/>
  <c r="AD96" i="6"/>
  <c r="AD132" i="6"/>
  <c r="AD122" i="6"/>
  <c r="AD140" i="6"/>
  <c r="AD27" i="6"/>
  <c r="AD55" i="6"/>
  <c r="AD83" i="6"/>
  <c r="AD60" i="6"/>
  <c r="AD126" i="6"/>
  <c r="AD166" i="6"/>
  <c r="AD39" i="6"/>
  <c r="AD173" i="6"/>
  <c r="AD134" i="6"/>
  <c r="AD44" i="6"/>
  <c r="AD171" i="6"/>
  <c r="AD161" i="6"/>
  <c r="AD114" i="6"/>
  <c r="AD100" i="6"/>
  <c r="AD143" i="6"/>
  <c r="AD104" i="6"/>
  <c r="AD6" i="6"/>
  <c r="AD18" i="6"/>
  <c r="AD79" i="6"/>
  <c r="AD54" i="6"/>
  <c r="AD74" i="6"/>
  <c r="AD86" i="6"/>
  <c r="AD188" i="6"/>
  <c r="AD58" i="6"/>
  <c r="AD174" i="6"/>
  <c r="AD129" i="6"/>
  <c r="AD51" i="6"/>
  <c r="AD146" i="6"/>
  <c r="AD150" i="6"/>
  <c r="AD102" i="6"/>
  <c r="AD88" i="6"/>
  <c r="AD73" i="6"/>
  <c r="AD8" i="6"/>
  <c r="AD195" i="6"/>
  <c r="AD89" i="6"/>
  <c r="AD72" i="6"/>
  <c r="AD31" i="6"/>
  <c r="AD125" i="6"/>
  <c r="AD11" i="6"/>
  <c r="AD116" i="6"/>
  <c r="AD179" i="6"/>
  <c r="AD190" i="6"/>
  <c r="AD56" i="6"/>
  <c r="AD41" i="6"/>
  <c r="AD101" i="6"/>
  <c r="AD92" i="6"/>
  <c r="AD5" i="6"/>
  <c r="AD149" i="6"/>
  <c r="AD110" i="6"/>
  <c r="AD20" i="6"/>
  <c r="AD127" i="6"/>
  <c r="AD48" i="6"/>
  <c r="AD77" i="6"/>
  <c r="AD184" i="6"/>
  <c r="AD69" i="6"/>
  <c r="AD22" i="6"/>
  <c r="AD75" i="6"/>
  <c r="AD168" i="6"/>
  <c r="AD53" i="6"/>
  <c r="AD164" i="6"/>
  <c r="AD17" i="6"/>
  <c r="AD107" i="6"/>
  <c r="AD141" i="6"/>
  <c r="AD84" i="6"/>
  <c r="AD136" i="6"/>
  <c r="AD105" i="6"/>
  <c r="AD21" i="6"/>
  <c r="AD194" i="6"/>
  <c r="AD91" i="6"/>
  <c r="AD68" i="6"/>
  <c r="AD87" i="6"/>
  <c r="AD71" i="6"/>
  <c r="AD38" i="6"/>
  <c r="AD162" i="6"/>
  <c r="AD130" i="6"/>
  <c r="AD10" i="6"/>
  <c r="AD151" i="6"/>
  <c r="AD112" i="6"/>
  <c r="AD14" i="6"/>
  <c r="AD26" i="6"/>
  <c r="AD144" i="6"/>
  <c r="AD113" i="6"/>
  <c r="AD29" i="6"/>
  <c r="AE199" i="6" l="1"/>
  <c r="AE122" i="6"/>
  <c r="AF123" i="6" s="1"/>
  <c r="AE160" i="6"/>
  <c r="AF161" i="6" s="1"/>
  <c r="AE14" i="6"/>
  <c r="AF15" i="6" s="1"/>
  <c r="AE12" i="6"/>
  <c r="AF13" i="6" s="1"/>
  <c r="AE64" i="6"/>
  <c r="AF65" i="6" s="1"/>
  <c r="AE119" i="6"/>
  <c r="AF120" i="6" s="1"/>
  <c r="AE8" i="6"/>
  <c r="AF9" i="6" s="1"/>
  <c r="AE69" i="6"/>
  <c r="AF70" i="6" s="1"/>
  <c r="AE179" i="6"/>
  <c r="AF180" i="6" s="1"/>
  <c r="AE20" i="6"/>
  <c r="AF21" i="6" s="1"/>
  <c r="AE58" i="6"/>
  <c r="AF59" i="6" s="1"/>
  <c r="AE138" i="6"/>
  <c r="AF139" i="6" s="1"/>
  <c r="AE73" i="6"/>
  <c r="AF74" i="6" s="1"/>
  <c r="AE22" i="6"/>
  <c r="AF23" i="6" s="1"/>
  <c r="AE124" i="6"/>
  <c r="AF125" i="6" s="1"/>
  <c r="AE28" i="6"/>
  <c r="AF29" i="6" s="1"/>
  <c r="AE17" i="6"/>
  <c r="AF18" i="6" s="1"/>
  <c r="AE123" i="6"/>
  <c r="AF124" i="6" s="1"/>
  <c r="AE4" i="6"/>
  <c r="AF5" i="6" s="1"/>
  <c r="AE47" i="6"/>
  <c r="AF48" i="6" s="1"/>
  <c r="AE113" i="6"/>
  <c r="AF114" i="6" s="1"/>
  <c r="AE88" i="6"/>
  <c r="AF89" i="6" s="1"/>
  <c r="AE112" i="6"/>
  <c r="AF113" i="6" s="1"/>
  <c r="AE110" i="6"/>
  <c r="AF111" i="6" s="1"/>
  <c r="AE187" i="6"/>
  <c r="AF188" i="6" s="1"/>
  <c r="AE195" i="6"/>
  <c r="AF196" i="6" s="1"/>
  <c r="AE117" i="6"/>
  <c r="AF118" i="6" s="1"/>
  <c r="AE11" i="6"/>
  <c r="AF12" i="6" s="1"/>
  <c r="AE75" i="6"/>
  <c r="AF76" i="6" s="1"/>
  <c r="AE168" i="6"/>
  <c r="AF169" i="6" s="1"/>
  <c r="AE165" i="6"/>
  <c r="AF166" i="6" s="1"/>
  <c r="AE159" i="6"/>
  <c r="AF160" i="6" s="1"/>
  <c r="AE156" i="6"/>
  <c r="AF157" i="6" s="1"/>
  <c r="AE153" i="6"/>
  <c r="AF154" i="6" s="1"/>
  <c r="AE142" i="6"/>
  <c r="AF143" i="6" s="1"/>
  <c r="AE139" i="6"/>
  <c r="AF140" i="6" s="1"/>
  <c r="AE3" i="6"/>
  <c r="AF4" i="6" s="1"/>
  <c r="AE19" i="6"/>
  <c r="AF20" i="6" s="1"/>
  <c r="AE83" i="6"/>
  <c r="AF84" i="6" s="1"/>
  <c r="AE128" i="6"/>
  <c r="AF129" i="6" s="1"/>
  <c r="AE36" i="6"/>
  <c r="AF37" i="6" s="1"/>
  <c r="AE25" i="6"/>
  <c r="AF26" i="6" s="1"/>
  <c r="AE194" i="6"/>
  <c r="AF195" i="6" s="1"/>
  <c r="AE72" i="6"/>
  <c r="AF73" i="6" s="1"/>
  <c r="AE120" i="6"/>
  <c r="AF121" i="6" s="1"/>
  <c r="AE66" i="6"/>
  <c r="AF67" i="6" s="1"/>
  <c r="AE55" i="6"/>
  <c r="AF56" i="6" s="1"/>
  <c r="AE118" i="6"/>
  <c r="AF119" i="6" s="1"/>
  <c r="AE131" i="6"/>
  <c r="AF132" i="6" s="1"/>
  <c r="AE125" i="6"/>
  <c r="AF126" i="6" s="1"/>
  <c r="AE130" i="6"/>
  <c r="AF131" i="6" s="1"/>
  <c r="AE127" i="6"/>
  <c r="AF128" i="6" s="1"/>
  <c r="AE132" i="6"/>
  <c r="AF133" i="6" s="1"/>
  <c r="AE121" i="6"/>
  <c r="AF122" i="6" s="1"/>
  <c r="AE176" i="6"/>
  <c r="AF177" i="6" s="1"/>
  <c r="AE173" i="6"/>
  <c r="AF174" i="6" s="1"/>
  <c r="AE167" i="6"/>
  <c r="AF168" i="6" s="1"/>
  <c r="AE164" i="6"/>
  <c r="AF165" i="6" s="1"/>
  <c r="AE161" i="6"/>
  <c r="AF162" i="6" s="1"/>
  <c r="AE150" i="6"/>
  <c r="AF151" i="6" s="1"/>
  <c r="AE147" i="6"/>
  <c r="AF148" i="6" s="1"/>
  <c r="AE181" i="6"/>
  <c r="AF182" i="6" s="1"/>
  <c r="AE175" i="6"/>
  <c r="AF176" i="6" s="1"/>
  <c r="AE172" i="6"/>
  <c r="AF173" i="6" s="1"/>
  <c r="AE169" i="6"/>
  <c r="AF170" i="6" s="1"/>
  <c r="AE158" i="6"/>
  <c r="AF159" i="6" s="1"/>
  <c r="AE155" i="6"/>
  <c r="AF156" i="6" s="1"/>
  <c r="AE27" i="6"/>
  <c r="AF28" i="6" s="1"/>
  <c r="AE33" i="6"/>
  <c r="AF34" i="6" s="1"/>
  <c r="AE10" i="6"/>
  <c r="AF11" i="6" s="1"/>
  <c r="AE170" i="6"/>
  <c r="AF171" i="6" s="1"/>
  <c r="AE129" i="6"/>
  <c r="AF130" i="6" s="1"/>
  <c r="AE9" i="6"/>
  <c r="AF10" i="6" s="1"/>
  <c r="AE7" i="6"/>
  <c r="AF8" i="6" s="1"/>
  <c r="AE82" i="6"/>
  <c r="AF83" i="6" s="1"/>
  <c r="AE186" i="6"/>
  <c r="AF187" i="6" s="1"/>
  <c r="AE192" i="6"/>
  <c r="AF193" i="6" s="1"/>
  <c r="AE189" i="6"/>
  <c r="AF190" i="6" s="1"/>
  <c r="AE183" i="6"/>
  <c r="AF184" i="6" s="1"/>
  <c r="AE180" i="6"/>
  <c r="AF181" i="6" s="1"/>
  <c r="AE177" i="6"/>
  <c r="AF178" i="6" s="1"/>
  <c r="AE166" i="6"/>
  <c r="AF167" i="6" s="1"/>
  <c r="AE163" i="6"/>
  <c r="AF164" i="6" s="1"/>
  <c r="AE13" i="6"/>
  <c r="AF14" i="6" s="1"/>
  <c r="AE44" i="6"/>
  <c r="AF45" i="6" s="1"/>
  <c r="AE104" i="6"/>
  <c r="AF105" i="6" s="1"/>
  <c r="AE126" i="6"/>
  <c r="AF127" i="6" s="1"/>
  <c r="AE178" i="6"/>
  <c r="AF179" i="6" s="1"/>
  <c r="AE35" i="6"/>
  <c r="AF36" i="6" s="1"/>
  <c r="AE52" i="6"/>
  <c r="AF53" i="6" s="1"/>
  <c r="AE29" i="6"/>
  <c r="AF30" i="6" s="1"/>
  <c r="AE146" i="6"/>
  <c r="AF147" i="6" s="1"/>
  <c r="AE162" i="6"/>
  <c r="AF163" i="6" s="1"/>
  <c r="AE5" i="6"/>
  <c r="AF6" i="6" s="1"/>
  <c r="AE32" i="6"/>
  <c r="AF33" i="6" s="1"/>
  <c r="AE15" i="6"/>
  <c r="AF16" i="6" s="1"/>
  <c r="AE85" i="6"/>
  <c r="AF86" i="6" s="1"/>
  <c r="AE92" i="6"/>
  <c r="AF93" i="6" s="1"/>
  <c r="AE197" i="6"/>
  <c r="AF198" i="6" s="1"/>
  <c r="AE1" i="6"/>
  <c r="AF2" i="6" s="1"/>
  <c r="AE16" i="6"/>
  <c r="AF17" i="6" s="1"/>
  <c r="AE74" i="6"/>
  <c r="AF75" i="6" s="1"/>
  <c r="AE154" i="6"/>
  <c r="AF155" i="6" s="1"/>
  <c r="AE184" i="6"/>
  <c r="AF185" i="6" s="1"/>
  <c r="AE2" i="6"/>
  <c r="AF3" i="6" s="1"/>
  <c r="AE24" i="6"/>
  <c r="AF25" i="6" s="1"/>
  <c r="AE71" i="6"/>
  <c r="AF72" i="6" s="1"/>
  <c r="AE79" i="6"/>
  <c r="AF80" i="6" s="1"/>
  <c r="AE38" i="6"/>
  <c r="AF39" i="6" s="1"/>
  <c r="AE21" i="6"/>
  <c r="AF22" i="6" s="1"/>
  <c r="AE49" i="6"/>
  <c r="AF50" i="6" s="1"/>
  <c r="AE26" i="6"/>
  <c r="AF27" i="6" s="1"/>
  <c r="AE91" i="6"/>
  <c r="AF92" i="6" s="1"/>
  <c r="AE87" i="6"/>
  <c r="AF88" i="6" s="1"/>
  <c r="AE81" i="6"/>
  <c r="AF82" i="6" s="1"/>
  <c r="AE136" i="6"/>
  <c r="AF137" i="6" s="1"/>
  <c r="AE133" i="6"/>
  <c r="AF134" i="6" s="1"/>
  <c r="AE191" i="6"/>
  <c r="AF192" i="6" s="1"/>
  <c r="AE188" i="6"/>
  <c r="AF189" i="6" s="1"/>
  <c r="AE185" i="6"/>
  <c r="AF186" i="6" s="1"/>
  <c r="AE174" i="6"/>
  <c r="AF175" i="6" s="1"/>
  <c r="AE171" i="6"/>
  <c r="AF172" i="6" s="1"/>
  <c r="AE67" i="6"/>
  <c r="AF68" i="6" s="1"/>
  <c r="AE62" i="6"/>
  <c r="AF63" i="6" s="1"/>
  <c r="AE51" i="6"/>
  <c r="AF52" i="6" s="1"/>
  <c r="AE43" i="6"/>
  <c r="AF44" i="6" s="1"/>
  <c r="AE68" i="6"/>
  <c r="AF69" i="6" s="1"/>
  <c r="AE57" i="6"/>
  <c r="AF58" i="6" s="1"/>
  <c r="AE40" i="6"/>
  <c r="AF41" i="6" s="1"/>
  <c r="AE45" i="6"/>
  <c r="AF46" i="6" s="1"/>
  <c r="AE34" i="6"/>
  <c r="AF35" i="6" s="1"/>
  <c r="AE23" i="6"/>
  <c r="AF24" i="6" s="1"/>
  <c r="AE86" i="6"/>
  <c r="AF87" i="6" s="1"/>
  <c r="AE99" i="6"/>
  <c r="AF100" i="6" s="1"/>
  <c r="AE93" i="6"/>
  <c r="AF94" i="6" s="1"/>
  <c r="AE98" i="6"/>
  <c r="AF99" i="6" s="1"/>
  <c r="AE95" i="6"/>
  <c r="AF96" i="6" s="1"/>
  <c r="AE100" i="6"/>
  <c r="AF101" i="6" s="1"/>
  <c r="AE89" i="6"/>
  <c r="AF90" i="6" s="1"/>
  <c r="AE144" i="6"/>
  <c r="AF145" i="6" s="1"/>
  <c r="AE141" i="6"/>
  <c r="AF142" i="6" s="1"/>
  <c r="AE135" i="6"/>
  <c r="AF136" i="6" s="1"/>
  <c r="AE196" i="6"/>
  <c r="AF197" i="6" s="1"/>
  <c r="AE193" i="6"/>
  <c r="AF194" i="6" s="1"/>
  <c r="AE182" i="6"/>
  <c r="AF183" i="6" s="1"/>
  <c r="AE6" i="6"/>
  <c r="AF7" i="6" s="1"/>
  <c r="AE63" i="6"/>
  <c r="AF64" i="6" s="1"/>
  <c r="AE76" i="6"/>
  <c r="AF77" i="6" s="1"/>
  <c r="AE30" i="6"/>
  <c r="AF31" i="6" s="1"/>
  <c r="AE41" i="6"/>
  <c r="AF42" i="6" s="1"/>
  <c r="AE18" i="6"/>
  <c r="AF19" i="6" s="1"/>
  <c r="AE77" i="6"/>
  <c r="AF78" i="6" s="1"/>
  <c r="AE84" i="6"/>
  <c r="AF85" i="6" s="1"/>
  <c r="AE59" i="6"/>
  <c r="AF60" i="6" s="1"/>
  <c r="AE60" i="6"/>
  <c r="AF61" i="6" s="1"/>
  <c r="AE37" i="6"/>
  <c r="AF38" i="6" s="1"/>
  <c r="AE78" i="6"/>
  <c r="AF79" i="6" s="1"/>
  <c r="AE90" i="6"/>
  <c r="AF91" i="6" s="1"/>
  <c r="AE70" i="6"/>
  <c r="AF71" i="6" s="1"/>
  <c r="AE80" i="6"/>
  <c r="AF81" i="6" s="1"/>
  <c r="AE54" i="6"/>
  <c r="AF55" i="6" s="1"/>
  <c r="AE46" i="6"/>
  <c r="AF47" i="6" s="1"/>
  <c r="AE96" i="6"/>
  <c r="AF97" i="6" s="1"/>
  <c r="AE65" i="6"/>
  <c r="AF66" i="6" s="1"/>
  <c r="AE48" i="6"/>
  <c r="AF49" i="6" s="1"/>
  <c r="AE53" i="6"/>
  <c r="AF54" i="6" s="1"/>
  <c r="AE42" i="6"/>
  <c r="AF43" i="6" s="1"/>
  <c r="AE31" i="6"/>
  <c r="AF32" i="6" s="1"/>
  <c r="AE94" i="6"/>
  <c r="AF95" i="6" s="1"/>
  <c r="AE107" i="6"/>
  <c r="AF108" i="6" s="1"/>
  <c r="AE101" i="6"/>
  <c r="AF102" i="6" s="1"/>
  <c r="AE106" i="6"/>
  <c r="AF107" i="6" s="1"/>
  <c r="AE103" i="6"/>
  <c r="AF104" i="6" s="1"/>
  <c r="AE108" i="6"/>
  <c r="AF109" i="6" s="1"/>
  <c r="AE97" i="6"/>
  <c r="AF98" i="6" s="1"/>
  <c r="AE152" i="6"/>
  <c r="AF153" i="6" s="1"/>
  <c r="AE149" i="6"/>
  <c r="AF150" i="6" s="1"/>
  <c r="AE143" i="6"/>
  <c r="AF144" i="6" s="1"/>
  <c r="AE140" i="6"/>
  <c r="AF141" i="6" s="1"/>
  <c r="AE137" i="6"/>
  <c r="AF138" i="6" s="1"/>
  <c r="AE200" i="6"/>
  <c r="AE190" i="6"/>
  <c r="AF191" i="6" s="1"/>
  <c r="AE56" i="6"/>
  <c r="AF57" i="6" s="1"/>
  <c r="AE61" i="6"/>
  <c r="AF62" i="6" s="1"/>
  <c r="AE50" i="6"/>
  <c r="AF51" i="6" s="1"/>
  <c r="AE39" i="6"/>
  <c r="AF40" i="6" s="1"/>
  <c r="AE102" i="6"/>
  <c r="AF103" i="6" s="1"/>
  <c r="AE115" i="6"/>
  <c r="AF116" i="6" s="1"/>
  <c r="AE109" i="6"/>
  <c r="AF110" i="6" s="1"/>
  <c r="AE114" i="6"/>
  <c r="AF115" i="6" s="1"/>
  <c r="AE111" i="6"/>
  <c r="AF112" i="6" s="1"/>
  <c r="AE116" i="6"/>
  <c r="AF117" i="6" s="1"/>
  <c r="AE105" i="6"/>
  <c r="AF106" i="6" s="1"/>
  <c r="AE157" i="6"/>
  <c r="AF158" i="6" s="1"/>
  <c r="AE151" i="6"/>
  <c r="AF152" i="6" s="1"/>
  <c r="AE148" i="6"/>
  <c r="AF149" i="6" s="1"/>
  <c r="AE145" i="6"/>
  <c r="AF146" i="6" s="1"/>
  <c r="AE134" i="6"/>
  <c r="AF135" i="6" s="1"/>
  <c r="AE198" i="6"/>
</calcChain>
</file>

<file path=xl/sharedStrings.xml><?xml version="1.0" encoding="utf-8"?>
<sst xmlns="http://schemas.openxmlformats.org/spreadsheetml/2006/main" count="1039" uniqueCount="213">
  <si>
    <t>--</t>
  </si>
  <si>
    <t>CHILLER</t>
  </si>
  <si>
    <t>SPLIT.EXT</t>
  </si>
  <si>
    <t>SPLIT.INT</t>
  </si>
  <si>
    <t>UPS</t>
  </si>
  <si>
    <t>Prob</t>
  </si>
  <si>
    <t>Conseq</t>
  </si>
  <si>
    <t>Risco</t>
  </si>
  <si>
    <t>CATEGORIAS (PARA O GRÁFICO)</t>
  </si>
  <si>
    <t>A</t>
  </si>
  <si>
    <t>B</t>
  </si>
  <si>
    <t>B/C</t>
  </si>
  <si>
    <t>C</t>
  </si>
  <si>
    <t>D</t>
  </si>
  <si>
    <t>RISCOS P/GRÁFICO</t>
  </si>
  <si>
    <t>Plan Name</t>
  </si>
  <si>
    <t>Company</t>
  </si>
  <si>
    <t>Responsible person</t>
  </si>
  <si>
    <t>Your name</t>
  </si>
  <si>
    <t>Locations</t>
  </si>
  <si>
    <t>NAME OF LOCATION (*)</t>
  </si>
  <si>
    <t>IS A PLAN AVAILABLE?</t>
  </si>
  <si>
    <t>AREA/FLOOR (OPTIONAL)</t>
  </si>
  <si>
    <t>CONSTRUCTION YEAR</t>
  </si>
  <si>
    <t>Assets</t>
  </si>
  <si>
    <t>Cold water circulation pumps</t>
  </si>
  <si>
    <t>CW.CIRC.PUMP</t>
  </si>
  <si>
    <t>Hot water circulation pumps</t>
  </si>
  <si>
    <t>HW.CIRC.PUMP</t>
  </si>
  <si>
    <t>Gas flaring equipment</t>
  </si>
  <si>
    <t>GAS.FLARING</t>
  </si>
  <si>
    <t>Cold/warm water production unit</t>
  </si>
  <si>
    <t>Thermal solar system</t>
  </si>
  <si>
    <t>SOLAR PANEL</t>
  </si>
  <si>
    <t>Radiator</t>
  </si>
  <si>
    <t>RADIATOR</t>
  </si>
  <si>
    <t>Exterior AC Unit</t>
  </si>
  <si>
    <t>Interior AC Unit</t>
  </si>
  <si>
    <t>Compressed Air</t>
  </si>
  <si>
    <t>COMP.AIR</t>
  </si>
  <si>
    <t>Pump and pumping station</t>
  </si>
  <si>
    <t>PUMP</t>
  </si>
  <si>
    <t>Generation set</t>
  </si>
  <si>
    <t>GENERATOR</t>
  </si>
  <si>
    <t>Water pumping group</t>
  </si>
  <si>
    <t>WATER.PUMPING</t>
  </si>
  <si>
    <t>Emergency lighting</t>
  </si>
  <si>
    <t>EME.LIGHT</t>
  </si>
  <si>
    <t>Exterior lighting</t>
  </si>
  <si>
    <t>EXT.LIGHT</t>
  </si>
  <si>
    <t>Interior lighting</t>
  </si>
  <si>
    <t>INT.LIGHT</t>
  </si>
  <si>
    <t>Lighting arrester</t>
  </si>
  <si>
    <t>LI.ARRESTER</t>
  </si>
  <si>
    <t>Transformer substation</t>
  </si>
  <si>
    <t>TRANSFORMER.SUB</t>
  </si>
  <si>
    <t>Electric panel</t>
  </si>
  <si>
    <t>ELEC.PANEL</t>
  </si>
  <si>
    <t>General low-voltage panel</t>
  </si>
  <si>
    <t>LVP</t>
  </si>
  <si>
    <t>Uninterruptible power supply</t>
  </si>
  <si>
    <t>Automatic doors and gates, security grids</t>
  </si>
  <si>
    <t>Doors</t>
  </si>
  <si>
    <t>Automatic fire extinguishing system</t>
  </si>
  <si>
    <t>Fire extinguishers</t>
  </si>
  <si>
    <t>NAME OF EQUIPMENT (*)</t>
  </si>
  <si>
    <t>CODE (MANUAL) (*)</t>
  </si>
  <si>
    <t>CATEGORY (*)</t>
  </si>
  <si>
    <t>OTHER? WHICH ONE?</t>
  </si>
  <si>
    <t>LOCATION (SELECT)(*)</t>
  </si>
  <si>
    <t>AVAILABLE DOCUMENTS</t>
  </si>
  <si>
    <t>Yes/No</t>
  </si>
  <si>
    <t>Instruction manual</t>
  </si>
  <si>
    <t>(Select)</t>
  </si>
  <si>
    <t>Unknown</t>
  </si>
  <si>
    <t>Repair history</t>
  </si>
  <si>
    <t>List of previously reported failures</t>
  </si>
  <si>
    <t>Manual + Previous Failures</t>
  </si>
  <si>
    <t>Repair History + Previous Failures</t>
  </si>
  <si>
    <t>Manual + Repair History</t>
  </si>
  <si>
    <t>Manual + Repair History + Previous Failures</t>
  </si>
  <si>
    <t>1. In great condition and it's expected to keep working until the end of its normal lifetime</t>
  </si>
  <si>
    <t>5. Unstable and in danger of collapsing</t>
  </si>
  <si>
    <t>2. In good condition, operationally safe, only with some wear</t>
  </si>
  <si>
    <t>3. In good condition, but it's expected that it will need a big repair or a substitution within 5 years</t>
  </si>
  <si>
    <t>4. Operational, but in need of a big repair of substitution</t>
  </si>
  <si>
    <t>HVAC</t>
  </si>
  <si>
    <t>Electricity</t>
  </si>
  <si>
    <t>Rare (in more than 10 years)</t>
  </si>
  <si>
    <t>Unlikely (in 5-10 years)</t>
  </si>
  <si>
    <t>Possibe (in 1-5 years)</t>
  </si>
  <si>
    <t>Likely (in 6 months to 1 year)</t>
  </si>
  <si>
    <t>Certain (within 6 months)</t>
  </si>
  <si>
    <t>Insignificant</t>
  </si>
  <si>
    <t>Small</t>
  </si>
  <si>
    <t>Intermediate</t>
  </si>
  <si>
    <t>Big</t>
  </si>
  <si>
    <t>Catastrohpic</t>
  </si>
  <si>
    <t>Low</t>
  </si>
  <si>
    <t>Moderate</t>
  </si>
  <si>
    <t>Significant</t>
  </si>
  <si>
    <t>High</t>
  </si>
  <si>
    <t>Areas</t>
  </si>
  <si>
    <t>Infrastructure</t>
  </si>
  <si>
    <t>Security</t>
  </si>
  <si>
    <t>Other</t>
  </si>
  <si>
    <t>Health</t>
  </si>
  <si>
    <t xml:space="preserve">Service </t>
  </si>
  <si>
    <t>Facilities</t>
  </si>
  <si>
    <t>Environment</t>
  </si>
  <si>
    <t>RESULT</t>
  </si>
  <si>
    <t>Classification A:</t>
  </si>
  <si>
    <t>General Classification:</t>
  </si>
  <si>
    <t>Classification B:</t>
  </si>
  <si>
    <t>Location 1</t>
  </si>
  <si>
    <t>Location 2</t>
  </si>
  <si>
    <t>Location 3</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</si>
  <si>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</si>
  <si>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</si>
  <si>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</si>
  <si>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</si>
  <si>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</si>
  <si>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</si>
  <si>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</si>
  <si>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</si>
  <si>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</si>
  <si>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</si>
  <si>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</si>
  <si>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</si>
  <si>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</si>
  <si>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</si>
  <si>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</si>
  <si>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</si>
  <si>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</si>
  <si>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Location 21</t>
  </si>
  <si>
    <t>Location 22</t>
  </si>
  <si>
    <t>Location 23</t>
  </si>
  <si>
    <t>Location 24</t>
  </si>
  <si>
    <t>EQUIPMENT(*)</t>
  </si>
  <si>
    <t>CONDITION(*)</t>
  </si>
  <si>
    <t>CATEGORY (auto)</t>
  </si>
  <si>
    <t>OBSERVATIONS</t>
  </si>
  <si>
    <t>HVAC.Cold water circulation pumps (--)</t>
  </si>
  <si>
    <t>Electricity.Automatic doors and gates, security grids (--)</t>
  </si>
  <si>
    <t>HVAC.Interior AC Unit (--)</t>
  </si>
  <si>
    <t>HVAC.Cold/warm water production unit (--)</t>
  </si>
  <si>
    <t>HVAC.Thermal solar system (--)</t>
  </si>
  <si>
    <t>HVAC.Gas flaring equipment (--)</t>
  </si>
  <si>
    <t>HVAC.Radiator (--)</t>
  </si>
  <si>
    <t>PROBABILITY OF FAILURE(*)</t>
  </si>
  <si>
    <t>POTENTIAL CONSEQUENCES(*)</t>
  </si>
  <si>
    <t>ASSOCIATED RISK (auto)</t>
  </si>
  <si>
    <t>DON'T KNOW WHAT TO CHOOSE IN THE 
SEVERITY OF CONSEQUENCES? TEST HERE:</t>
  </si>
  <si>
    <t xml:space="preserve">Health and Safety </t>
  </si>
  <si>
    <t xml:space="preserve">Service Provision </t>
  </si>
  <si>
    <t xml:space="preserve">Facilities and Equipment </t>
  </si>
  <si>
    <t xml:space="preserve">Environment </t>
  </si>
  <si>
    <t>No injuries, no legal requirements breached</t>
  </si>
  <si>
    <t>Small injuries, some legal requirements breached</t>
  </si>
  <si>
    <t>Moderate injuries</t>
  </si>
  <si>
    <t>Serious injuries/long-term disabilities</t>
  </si>
  <si>
    <t>Death/permanent disabilities</t>
  </si>
  <si>
    <t>No service disturbance</t>
  </si>
  <si>
    <t>Small service disturbances</t>
  </si>
  <si>
    <t>Moderate service disturbances</t>
  </si>
  <si>
    <t>Serious service disturbances</t>
  </si>
  <si>
    <t>Service shutdown</t>
  </si>
  <si>
    <t>No impact</t>
  </si>
  <si>
    <t>Localised impact</t>
  </si>
  <si>
    <t>Moderate impact</t>
  </si>
  <si>
    <t>Significant impact</t>
  </si>
  <si>
    <t>Critical impact</t>
  </si>
  <si>
    <t>No violation of procedures</t>
  </si>
  <si>
    <t>Small impact in procedures</t>
  </si>
  <si>
    <t>Violation of a legal requirement</t>
  </si>
  <si>
    <t>Violation of several legal requirements</t>
  </si>
  <si>
    <t>REPORT</t>
  </si>
  <si>
    <t>RISK ASSESSMENT</t>
  </si>
  <si>
    <t>PLAN NAME</t>
  </si>
  <si>
    <t>START DATE</t>
  </si>
  <si>
    <t>CURRENT DATE</t>
  </si>
  <si>
    <t>PERFORMED BY</t>
  </si>
  <si>
    <t>TOTAL No. OF EQUIPMENT</t>
  </si>
  <si>
    <t>EQUIPMENT BY PHYSICAL STATE</t>
  </si>
  <si>
    <t>Category A</t>
  </si>
  <si>
    <t>Category B</t>
  </si>
  <si>
    <t>Category B/C</t>
  </si>
  <si>
    <t>Category C</t>
  </si>
  <si>
    <t>Category D</t>
  </si>
  <si>
    <t>EQUIPMENT BY ASSOCIATED RISK</t>
  </si>
  <si>
    <t>High Risk</t>
  </si>
  <si>
    <t>Significant Risk</t>
  </si>
  <si>
    <t>Moderate Risk</t>
  </si>
  <si>
    <t>Low Risk</t>
  </si>
  <si>
    <t>AREA OF EQUIPMENT WITH HIGHEST RISK |</t>
  </si>
  <si>
    <t>GENERAL CLASSIFICATION |</t>
  </si>
  <si>
    <t>SIGNATURE</t>
  </si>
  <si>
    <t>The potential consequences are:</t>
  </si>
  <si>
    <t>How do you use this template?</t>
  </si>
  <si>
    <t>Fill out the following information — it's important for the template to work properly.</t>
  </si>
  <si>
    <t>Your company</t>
  </si>
  <si>
    <t>Start date</t>
  </si>
  <si>
    <t>Risk Assessment in Maintenance</t>
  </si>
  <si>
    <t>Perform a detailed inspection to your facilities and equipment whose risk you intend to evaluate.
Determine the elements and characteristics to be evaluated and then determine the classification of each equipment according to their physical state.</t>
  </si>
  <si>
    <r>
      <t xml:space="preserve">In this phase you will estimate when failures might occur and the severity of their potential consequences.
</t>
    </r>
    <r>
      <rPr>
        <sz val="11"/>
        <color rgb="FFFF0000"/>
        <rFont val="Calibri Light"/>
        <family val="2"/>
        <scheme val="major"/>
      </rPr>
      <t>Note: This step only applies to equipment in categories B/C or worse, which means only those will show up on the list.</t>
    </r>
  </si>
  <si>
    <t>The next step is to create a maintenance plan for your equipment and buildings, prioritising those with a greater associated risk.
With our Preventive Maintenacne Plan Template, you'll have all this work
simplified with automations, and you'll still learn in the process.</t>
  </si>
  <si>
    <t>1. Information</t>
  </si>
  <si>
    <t>2. Inspection</t>
  </si>
  <si>
    <t>3. Evaluation</t>
  </si>
  <si>
    <t>4. Planning and Maintenance</t>
  </si>
  <si>
    <t>COMPANY</t>
  </si>
  <si>
    <t>Example name</t>
  </si>
  <si>
    <r>
      <t xml:space="preserve">The goal of this Excel book is to help you identify the risk associated to the wear of your assets, in order to maintain the proper working conditions of all kinds of equipment.
-  In the sheet </t>
    </r>
    <r>
      <rPr>
        <b/>
        <sz val="10"/>
        <color theme="1"/>
        <rFont val="Calibri Light"/>
        <family val="2"/>
        <scheme val="major"/>
      </rPr>
      <t>Information</t>
    </r>
    <r>
      <rPr>
        <sz val="10"/>
        <color theme="1"/>
        <rFont val="Calibri Light"/>
        <family val="2"/>
        <scheme val="major"/>
      </rPr>
      <t xml:space="preserve">, you can list all your assets and all relevant information about them. 
- In the sheet </t>
    </r>
    <r>
      <rPr>
        <b/>
        <sz val="10"/>
        <color theme="1"/>
        <rFont val="Calibri Light"/>
        <family val="2"/>
        <scheme val="major"/>
      </rPr>
      <t>Inspection</t>
    </r>
    <r>
      <rPr>
        <sz val="10"/>
        <color theme="1"/>
        <rFont val="Calibri Light"/>
        <family val="2"/>
        <scheme val="major"/>
      </rPr>
      <t xml:space="preserve">, you can determine the classification of each equipment according to their physical state (after a detailed inspection).
- In the sheet </t>
    </r>
    <r>
      <rPr>
        <b/>
        <sz val="10"/>
        <color theme="1"/>
        <rFont val="Calibri Light"/>
        <family val="2"/>
        <scheme val="major"/>
      </rPr>
      <t>Evaluation</t>
    </r>
    <r>
      <rPr>
        <sz val="10"/>
        <color theme="1"/>
        <rFont val="Calibri Light"/>
        <family val="2"/>
        <scheme val="major"/>
      </rPr>
      <t xml:space="preserve">, you can calculate the risk associated to each equipment in the worst condition categories. 
- In the sheet </t>
    </r>
    <r>
      <rPr>
        <b/>
        <sz val="10"/>
        <color theme="1"/>
        <rFont val="Calibri Light"/>
        <family val="2"/>
        <scheme val="major"/>
      </rPr>
      <t>Planning and Maintenance</t>
    </r>
    <r>
      <rPr>
        <sz val="10"/>
        <color theme="1"/>
        <rFont val="Calibri Light"/>
        <family val="2"/>
        <scheme val="major"/>
      </rPr>
      <t xml:space="preserve">, learn how you can prepare a preventive maintenance plan for all of these assets.
- In the sheet </t>
    </r>
    <r>
      <rPr>
        <b/>
        <sz val="10"/>
        <color theme="1"/>
        <rFont val="Calibri Light"/>
        <family val="2"/>
        <scheme val="major"/>
      </rPr>
      <t>Report</t>
    </r>
    <r>
      <rPr>
        <sz val="10"/>
        <color theme="1"/>
        <rFont val="Calibri Light"/>
        <family val="2"/>
        <scheme val="major"/>
      </rPr>
      <t>, you can print a detailed automatic report regarding the overall codition of your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</si>
</sst>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font>
      <sz val="11"/>
      <color theme="1"/>
      <name val="Calibri"/>
      <family val="2"/>
      <scheme val="minor"/>
    </font>
    <font>
      <b/>
      <sz val="11"/>
      <color theme="1"/>
      <name val="Calibri"/>
      <family val="2"/>
      <scheme val="minor"/>
    </font>
    <font>
      <sz val="18"/>
      <color theme="1"/>
      <name val="Azo Sans Light"/>
      <family val="2"/>
    </font>
    <font>
      <sz val="11"/>
      <color theme="1"/>
      <name val="Calibri Light"/>
      <family val="2"/>
      <scheme val="major"/>
    </font>
    <font>
      <sz val="16"/>
      <color theme="1"/>
      <name val="Calibri Light"/>
      <family val="2"/>
      <scheme val="major"/>
    </font>
    <font>
      <b/>
      <sz val="20"/>
      <color theme="1"/>
      <name val="Calibri"/>
      <family val="2"/>
      <scheme val="minor"/>
    </font>
    <font>
      <b/>
      <sz val="14"/>
      <color theme="1"/>
      <name val="Calibri"/>
      <family val="2"/>
      <scheme val="minor"/>
    </font>
    <font>
      <sz val="10"/>
      <name val="Calibri Light"/>
      <family val="2"/>
      <scheme val="major"/>
    </font>
    <font>
      <sz val="10"/>
      <color theme="1"/>
      <name val="Calibri Light"/>
      <family val="2"/>
      <scheme val="major"/>
    </font>
    <font>
      <b/>
      <sz val="10"/>
      <color theme="1"/>
      <name val="Calibri Light"/>
      <family val="2"/>
      <scheme val="major"/>
    </font>
    <font>
      <b/>
      <sz val="10"/>
      <name val="Calibri Light"/>
      <family val="2"/>
      <scheme val="major"/>
    </font>
    <font>
      <sz val="10"/>
      <color theme="1" tint="0.34998626667073579"/>
      <name val="Calibri Light"/>
      <family val="2"/>
      <scheme val="major"/>
    </font>
    <font>
      <sz val="22"/>
      <color theme="1"/>
      <name val="Calibri Light"/>
      <family val="2"/>
      <scheme val="major"/>
    </font>
    <font>
      <sz val="9"/>
      <color theme="1"/>
      <name val="Calibri Light"/>
      <family val="2"/>
      <scheme val="major"/>
    </font>
    <font>
      <b/>
      <sz val="22"/>
      <color theme="1"/>
      <name val="Calibri Light"/>
      <family val="2"/>
      <scheme val="major"/>
    </font>
    <font>
      <b/>
      <sz val="22"/>
      <color theme="1"/>
      <name val="Calibri"/>
      <family val="2"/>
      <scheme val="minor"/>
    </font>
    <font>
      <b/>
      <sz val="11"/>
      <color theme="1"/>
      <name val="Calibri Light"/>
      <family val="2"/>
      <scheme val="major"/>
    </font>
    <font>
      <sz val="9"/>
      <color theme="1" tint="0.34998626667073579"/>
      <name val="Calibri Light"/>
      <family val="2"/>
      <scheme val="major"/>
    </font>
    <font>
      <sz val="11"/>
      <color theme="1" tint="0.34998626667073579"/>
      <name val="Calibri Light"/>
      <family val="2"/>
      <scheme val="major"/>
    </font>
    <font>
      <b/>
      <sz val="12"/>
      <color theme="1"/>
      <name val="Calibri"/>
      <family val="2"/>
      <scheme val="minor"/>
    </font>
    <font>
      <sz val="12"/>
      <color theme="1"/>
      <name val="Calibri"/>
      <family val="2"/>
      <scheme val="minor"/>
    </font>
    <font>
      <sz val="11"/>
      <color rgb="FFFF0000"/>
      <name val="Calibri Light"/>
      <family val="2"/>
      <scheme val="major"/>
    </font>
    <font>
      <b/>
      <sz val="9"/>
      <color theme="1" tint="0.34998626667073579"/>
      <name val="Calibri Light"/>
      <family val="2"/>
      <scheme val="major"/>
    </font>
    <font>
      <b/>
      <sz val="26"/>
      <color theme="1"/>
      <name val="Calibri Light"/>
      <family val="2"/>
      <scheme val="major"/>
    </font>
    <font>
      <sz val="14"/>
      <color theme="1"/>
      <name val="Calibri Light"/>
      <family val="2"/>
      <scheme val="major"/>
    </font>
    <font>
      <b/>
      <sz val="20"/>
      <color theme="0"/>
      <name val="Calibri Light"/>
      <family val="2"/>
      <scheme val="major"/>
    </font>
    <font>
      <b/>
      <sz val="28"/>
      <color theme="1"/>
      <name val="Calibri"/>
      <family val="2"/>
      <scheme val="minor"/>
    </font>
    <font>
      <sz val="8"/>
      <color theme="1"/>
      <name val="Calibri Light"/>
      <family val="2"/>
      <scheme val="major"/>
    </font>
    <font>
      <b/>
      <sz val="8"/>
      <color theme="1"/>
      <name val="Calibri Light"/>
      <family val="2"/>
      <scheme val="major"/>
    </font>
    <font>
      <b/>
      <sz val="12"/>
      <color theme="1"/>
      <name val="Calibri Light"/>
      <family val="2"/>
      <scheme val="major"/>
    </font>
    <font>
      <sz val="12"/>
      <color theme="1"/>
      <name val="Calibri Light"/>
      <family val="2"/>
      <scheme val="maj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top/>
      <bottom style="thin">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1">
    <xf numFmtId="0" fontId="0" fillId="0" borderId="0"/>
  </cellStyleXfs>
  <cellXfs count="93">
    <xf numFmtId="0" fontId="0" fillId="0" borderId="0" xfId="0"/>
    <xf numFmtId="0" fontId="0" fillId="0" borderId="0" xfId="0" applyAlignment="1">
      <alignment horizontal="left"/>
    </xf>
    <xf numFmtId="0" fontId="0" fillId="0" borderId="0" xfId="0" quotePrefix="1"/>
    <xf numFmtId="0" fontId="1" fillId="0" borderId="0" xfId="0" applyFont="1"/>
    <xf numFmtId="1" fontId="0" fillId="0" borderId="0" xfId="0" applyNumberFormat="1"/>
    <xf numFmtId="0" fontId="0" fillId="0" borderId="0" xfId="0" applyFont="1"/>
    <xf numFmtId="0" fontId="2" fillId="0" borderId="0" xfId="0" applyFont="1" applyFill="1" applyAlignment="1">
      <alignment vertical="center"/>
    </xf>
    <xf numFmtId="0" fontId="3" fillId="4" borderId="0" xfId="0" applyFont="1" applyFill="1"/>
    <xf numFmtId="0" fontId="3" fillId="4" borderId="6" xfId="0" applyFont="1" applyFill="1" applyBorder="1"/>
    <xf numFmtId="0" fontId="3" fillId="4" borderId="0" xfId="0" applyFont="1" applyFill="1" applyAlignment="1">
      <alignment horizontal="center"/>
    </xf>
    <xf numFmtId="0" fontId="11" fillId="0" borderId="1" xfId="0" applyFont="1" applyBorder="1" applyAlignment="1">
      <alignment horizontal="left"/>
    </xf>
    <xf numFmtId="0" fontId="11" fillId="0" borderId="0" xfId="0" applyFont="1" applyAlignment="1">
      <alignment horizontal="left"/>
    </xf>
    <xf numFmtId="0" fontId="11" fillId="0" borderId="2" xfId="0" applyFont="1" applyBorder="1" applyAlignment="1">
      <alignment horizontal="left"/>
    </xf>
    <xf numFmtId="14" fontId="11" fillId="0" borderId="0" xfId="0" applyNumberFormat="1" applyFont="1" applyAlignment="1">
      <alignment horizontal="left"/>
    </xf>
    <xf numFmtId="0" fontId="3" fillId="4" borderId="4" xfId="0" applyFont="1" applyFill="1" applyBorder="1"/>
    <xf numFmtId="0" fontId="13" fillId="0" borderId="0" xfId="0" applyFont="1" applyAlignment="1">
      <alignment vertical="center" wrapText="1"/>
    </xf>
    <xf numFmtId="0" fontId="3" fillId="4" borderId="6" xfId="0" applyFont="1" applyFill="1" applyBorder="1" applyAlignment="1">
      <alignment vertical="center" wrapText="1"/>
    </xf>
    <xf numFmtId="0" fontId="14" fillId="0" borderId="0" xfId="0" applyFont="1" applyAlignment="1">
      <alignment vertical="center"/>
    </xf>
    <xf numFmtId="0" fontId="3" fillId="0" borderId="0" xfId="0" applyFont="1" applyAlignment="1">
      <alignment horizontal="center"/>
    </xf>
    <xf numFmtId="0" fontId="3" fillId="0" borderId="0" xfId="0" applyFont="1"/>
    <xf numFmtId="0" fontId="9" fillId="0" borderId="0" xfId="0" applyFont="1" applyAlignment="1">
      <alignment horizontal="center" vertical="center"/>
    </xf>
    <xf numFmtId="0" fontId="9" fillId="0" borderId="0" xfId="0" applyFont="1" applyAlignment="1">
      <alignment vertical="center"/>
    </xf>
    <xf numFmtId="0" fontId="13" fillId="0" borderId="0" xfId="0" applyFont="1" applyAlignment="1">
      <alignment horizontal="center"/>
    </xf>
    <xf numFmtId="0" fontId="8" fillId="0" borderId="0" xfId="0" applyFont="1"/>
    <xf numFmtId="0" fontId="9" fillId="0" borderId="0" xfId="0" applyFont="1" applyFill="1" applyAlignment="1">
      <alignment horizontal="center" vertical="center"/>
    </xf>
    <xf numFmtId="0" fontId="3" fillId="0" borderId="0" xfId="0" applyFont="1" applyFill="1"/>
    <xf numFmtId="0" fontId="16" fillId="0" borderId="0" xfId="0" applyFont="1" applyFill="1" applyAlignment="1">
      <alignment horizontal="center"/>
    </xf>
    <xf numFmtId="0" fontId="16" fillId="0" borderId="0" xfId="0" applyFont="1"/>
    <xf numFmtId="0" fontId="17" fillId="0" borderId="0" xfId="0" applyFont="1" applyAlignment="1">
      <alignment horizontal="center"/>
    </xf>
    <xf numFmtId="0" fontId="17" fillId="0" borderId="0" xfId="0" applyFont="1" applyFill="1" applyAlignment="1">
      <alignment horizontal="center"/>
    </xf>
    <xf numFmtId="0" fontId="11" fillId="0" borderId="0" xfId="0" applyFont="1"/>
    <xf numFmtId="0" fontId="17" fillId="0" borderId="0" xfId="0" quotePrefix="1" applyFont="1" applyAlignment="1">
      <alignment horizontal="center"/>
    </xf>
    <xf numFmtId="0" fontId="18" fillId="0" borderId="0" xfId="0" applyFont="1"/>
    <xf numFmtId="0" fontId="18" fillId="0" borderId="0" xfId="0" applyFont="1" applyFill="1"/>
    <xf numFmtId="0" fontId="3" fillId="0" borderId="0" xfId="0" applyFont="1" applyAlignment="1">
      <alignment vertical="center" wrapText="1"/>
    </xf>
    <xf numFmtId="0" fontId="13" fillId="0" borderId="0" xfId="0" applyFont="1" applyAlignment="1">
      <alignment horizontal="center" vertical="center"/>
    </xf>
    <xf numFmtId="0" fontId="19" fillId="0" borderId="0" xfId="0" applyFont="1" applyAlignment="1">
      <alignment horizontal="center" vertical="center"/>
    </xf>
    <xf numFmtId="0" fontId="20" fillId="0" borderId="0" xfId="0" applyFont="1"/>
    <xf numFmtId="0" fontId="3" fillId="0" borderId="0" xfId="0" applyFont="1" applyAlignment="1"/>
    <xf numFmtId="0" fontId="3" fillId="0" borderId="0" xfId="0" applyFont="1" applyAlignment="1">
      <alignment vertical="center"/>
    </xf>
    <xf numFmtId="0" fontId="13" fillId="0" borderId="0" xfId="0" applyFont="1"/>
    <xf numFmtId="0" fontId="3" fillId="0" borderId="0" xfId="0" applyFont="1" applyBorder="1"/>
    <xf numFmtId="0" fontId="4" fillId="0" borderId="0" xfId="0" applyFont="1" applyAlignment="1">
      <alignment vertical="center"/>
    </xf>
    <xf numFmtId="0" fontId="20" fillId="0" borderId="0" xfId="0" applyFont="1" applyAlignment="1">
      <alignment horizontal="center" vertical="center"/>
    </xf>
    <xf numFmtId="0" fontId="17" fillId="3" borderId="9" xfId="0" applyFont="1" applyFill="1" applyBorder="1" applyAlignment="1">
      <alignment horizontal="center"/>
    </xf>
    <xf numFmtId="0" fontId="9" fillId="3" borderId="6" xfId="0" applyFont="1" applyFill="1" applyBorder="1" applyAlignment="1">
      <alignment horizontal="right"/>
    </xf>
    <xf numFmtId="0" fontId="17"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5" fillId="0" borderId="0" xfId="0" applyFont="1" applyFill="1" applyAlignment="1"/>
    <xf numFmtId="0" fontId="26" fillId="0" borderId="0" xfId="0" applyFont="1" applyAlignment="1"/>
    <xf numFmtId="0" fontId="27" fillId="0" borderId="0" xfId="0" applyFont="1" applyAlignment="1"/>
    <xf numFmtId="0" fontId="3" fillId="0" borderId="5" xfId="0" applyFont="1" applyBorder="1"/>
    <xf numFmtId="0" fontId="28" fillId="0" borderId="0" xfId="0" applyFont="1"/>
    <xf numFmtId="0" fontId="8" fillId="0" borderId="0" xfId="0" applyFont="1" applyAlignment="1">
      <alignment horizontal="left"/>
    </xf>
    <xf numFmtId="164" fontId="3" fillId="0" borderId="0" xfId="0" applyNumberFormat="1" applyFont="1" applyAlignment="1">
      <alignment horizontal="left"/>
    </xf>
    <xf numFmtId="0" fontId="27" fillId="0" borderId="0" xfId="0" applyFont="1" applyAlignment="1">
      <alignment horizontal="left"/>
    </xf>
    <xf numFmtId="0" fontId="29" fillId="0" borderId="0" xfId="0" applyFont="1" applyAlignment="1">
      <alignment horizontal="center"/>
    </xf>
    <xf numFmtId="0" fontId="30" fillId="0" borderId="0" xfId="0" applyFont="1" applyAlignment="1">
      <alignment horizontal="center"/>
    </xf>
    <xf numFmtId="0" fontId="28" fillId="0" borderId="0" xfId="0" applyFont="1" applyAlignment="1"/>
    <xf numFmtId="0" fontId="8" fillId="0" borderId="0" xfId="0" applyFont="1" applyAlignment="1">
      <alignment horizontal="left" vertical="top" wrapText="1"/>
    </xf>
    <xf numFmtId="0" fontId="10" fillId="0" borderId="0" xfId="0" applyFont="1" applyAlignment="1">
      <alignment horizontal="left"/>
    </xf>
    <xf numFmtId="0" fontId="9" fillId="0" borderId="0" xfId="0" applyFont="1" applyAlignment="1">
      <alignment horizontal="left"/>
    </xf>
    <xf numFmtId="0" fontId="12" fillId="4" borderId="0" xfId="0" applyFont="1" applyFill="1" applyAlignment="1">
      <alignment horizontal="center"/>
    </xf>
    <xf numFmtId="0" fontId="4" fillId="4" borderId="0" xfId="0" applyFont="1" applyFill="1" applyAlignment="1">
      <alignment horizontal="center" vertical="center" wrapText="1"/>
    </xf>
    <xf numFmtId="0" fontId="5" fillId="4" borderId="0" xfId="0" applyFont="1" applyFill="1" applyAlignment="1">
      <alignment horizontal="left" vertical="center"/>
    </xf>
    <xf numFmtId="0" fontId="6" fillId="4" borderId="0" xfId="0" applyFont="1" applyFill="1" applyAlignment="1">
      <alignment horizontal="left" vertical="center"/>
    </xf>
    <xf numFmtId="0" fontId="7" fillId="4" borderId="0" xfId="0" applyFont="1" applyFill="1" applyAlignment="1">
      <alignment horizontal="left"/>
    </xf>
    <xf numFmtId="0" fontId="15" fillId="0" borderId="0" xfId="0" applyFont="1" applyAlignment="1">
      <alignment horizontal="center" vertical="center"/>
    </xf>
    <xf numFmtId="0" fontId="14" fillId="0" borderId="0" xfId="0" applyFont="1" applyAlignment="1">
      <alignment horizontal="left"/>
    </xf>
    <xf numFmtId="0" fontId="3" fillId="0" borderId="0" xfId="0" applyFont="1" applyAlignment="1">
      <alignment horizontal="center" vertical="center" wrapText="1"/>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0" borderId="0" xfId="0" applyFont="1" applyAlignment="1">
      <alignment horizontal="center" vertical="center"/>
    </xf>
    <xf numFmtId="0" fontId="24" fillId="0" borderId="0" xfId="0" applyFont="1" applyAlignment="1">
      <alignment horizontal="left" vertical="center" wrapText="1"/>
    </xf>
    <xf numFmtId="0" fontId="26" fillId="0" borderId="0" xfId="0" applyFont="1" applyAlignment="1">
      <alignment horizontal="left"/>
    </xf>
    <xf numFmtId="0" fontId="28" fillId="0" borderId="0" xfId="0" applyFont="1" applyAlignment="1">
      <alignment horizontal="center"/>
    </xf>
    <xf numFmtId="0" fontId="28" fillId="0" borderId="0" xfId="0" applyFont="1" applyAlignment="1">
      <alignment horizontal="right"/>
    </xf>
    <xf numFmtId="14" fontId="3" fillId="0" borderId="0" xfId="0" applyNumberFormat="1" applyFont="1" applyAlignment="1">
      <alignment horizontal="center"/>
    </xf>
    <xf numFmtId="0" fontId="1" fillId="0" borderId="0" xfId="0" applyFont="1" applyAlignment="1">
      <alignment horizontal="left" vertical="center" wrapText="1"/>
    </xf>
    <xf numFmtId="0" fontId="3" fillId="0" borderId="0" xfId="0" applyFont="1" applyAlignment="1">
      <alignment horizontal="left"/>
    </xf>
    <xf numFmtId="0" fontId="27" fillId="0" borderId="0" xfId="0" applyFont="1" applyAlignment="1">
      <alignment horizontal="left"/>
    </xf>
    <xf numFmtId="14" fontId="3" fillId="0" borderId="0" xfId="0" applyNumberFormat="1" applyFont="1" applyAlignment="1">
      <alignment horizontal="left"/>
    </xf>
    <xf numFmtId="0" fontId="27" fillId="0" borderId="0" xfId="0" applyFont="1" applyAlignment="1">
      <alignment horizontal="center"/>
    </xf>
    <xf numFmtId="0" fontId="24" fillId="0" borderId="0" xfId="0" applyFont="1" applyAlignment="1">
      <alignment horizontal="left"/>
    </xf>
    <xf numFmtId="0" fontId="3" fillId="0" borderId="0" xfId="0" applyFont="1" applyAlignment="1">
      <alignment horizontal="center"/>
    </xf>
    <xf numFmtId="0" fontId="28" fillId="0" borderId="0" xfId="0" applyFont="1" applyAlignment="1">
      <alignment horizontal="left"/>
    </xf>
  </cellXfs>
  <cellStyles count="1">
    <cellStyle name="Normal" xfId="0" builtinId="0"/>
  </cellStyles>
  <dxfs count="28">
    <dxf>
      <font>
        <color auto="1"/>
      </font>
      <fill>
        <patternFill>
          <bgColor theme="9" tint="0.39994506668294322"/>
        </patternFill>
      </fill>
    </dxf>
    <dxf>
      <fill>
        <patternFill>
          <bgColor theme="7" tint="0.39994506668294322"/>
        </patternFill>
      </fill>
    </dxf>
    <dxf>
      <fill>
        <patternFill>
          <bgColor theme="5" tint="0.39994506668294322"/>
        </patternFill>
      </fill>
    </dxf>
    <dxf>
      <font>
        <color theme="0"/>
      </font>
      <fill>
        <patternFill>
          <bgColor rgb="FFFF5050"/>
        </patternFill>
      </fill>
    </dxf>
    <dxf>
      <font>
        <color theme="2" tint="-0.499984740745262"/>
      </font>
    </dxf>
    <dxf>
      <font>
        <color theme="6" tint="0.39994506668294322"/>
      </font>
    </dxf>
    <dxf>
      <font>
        <color theme="2" tint="-0.499984740745262"/>
      </font>
    </dxf>
    <dxf>
      <fill>
        <patternFill>
          <bgColor theme="9" tint="0.39994506668294322"/>
        </patternFill>
      </fill>
    </dxf>
    <dxf>
      <fill>
        <patternFill>
          <bgColor theme="7" tint="0.39994506668294322"/>
        </patternFill>
      </fill>
    </dxf>
    <dxf>
      <fill>
        <patternFill>
          <bgColor theme="5" tint="0.39994506668294322"/>
        </patternFill>
      </fill>
    </dxf>
    <dxf>
      <font>
        <color theme="0"/>
      </font>
      <fill>
        <patternFill>
          <bgColor rgb="FFFF5050"/>
        </patternFill>
      </fill>
    </dxf>
    <dxf>
      <font>
        <color theme="2" tint="-0.499984740745262"/>
      </font>
    </dxf>
    <dxf>
      <fill>
        <patternFill>
          <bgColor theme="8" tint="0.39994506668294322"/>
        </patternFill>
      </fill>
    </dxf>
    <dxf>
      <fill>
        <patternFill>
          <bgColor theme="9" tint="0.39994506668294322"/>
        </patternFill>
      </fill>
    </dxf>
    <dxf>
      <fill>
        <patternFill>
          <bgColor theme="7" tint="0.39994506668294322"/>
        </patternFill>
      </fill>
    </dxf>
    <dxf>
      <font>
        <color auto="1"/>
      </font>
      <fill>
        <patternFill>
          <bgColor theme="5" tint="0.39994506668294322"/>
        </patternFill>
      </fill>
    </dxf>
    <dxf>
      <font>
        <color theme="0"/>
      </font>
      <fill>
        <patternFill>
          <bgColor rgb="FFFF5050"/>
        </patternFill>
      </fill>
    </dxf>
    <dxf>
      <fill>
        <patternFill>
          <bgColor theme="5" tint="0.39994506668294322"/>
        </patternFill>
      </fill>
    </dxf>
    <dxf>
      <fill>
        <patternFill>
          <bgColor theme="7" tint="0.39994506668294322"/>
        </patternFill>
      </fill>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1" tint="0.24994659260841701"/>
      </font>
    </dxf>
    <dxf>
      <font>
        <color theme="2" tint="-0.499984740745262"/>
      </font>
    </dxf>
    <dxf>
      <font>
        <color theme="2" tint="-0.24994659260841701"/>
      </font>
    </dxf>
    <dxf>
      <font>
        <color theme="2" tint="-0.499984740745262"/>
      </font>
    </dxf>
  </dxfs>
  <tableStyles count="0" defaultTableStyle="TableStyleMedium2" defaultPivotStyle="PivotStyleLight16"/>
  <colors>
    <mruColors>
      <color rgb="FF3CC698"/>
      <color rgb="FF80FFA2"/>
      <color rgb="FFFF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23417503597703"/>
          <c:y val="7.5163430337420511E-2"/>
          <c:w val="0.50664784730206081"/>
          <c:h val="0.74767385384713003"/>
        </c:manualLayout>
      </c:layout>
      <c:pieChart>
        <c:varyColors val="1"/>
        <c:ser>
          <c:idx val="0"/>
          <c:order val="0"/>
          <c:dPt>
            <c:idx val="0"/>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1-8A5B-431C-841B-0461ED695D9F}"/>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8A5B-431C-841B-0461ED695D9F}"/>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5-8A5B-431C-841B-0461ED695D9F}"/>
              </c:ext>
            </c:extLst>
          </c:dPt>
          <c:dPt>
            <c:idx val="3"/>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7-8A5B-431C-841B-0461ED695D9F}"/>
              </c:ext>
            </c:extLst>
          </c:dPt>
          <c:dPt>
            <c:idx val="4"/>
            <c:bubble3D val="0"/>
            <c:spPr>
              <a:solidFill>
                <a:srgbClr val="FF5050"/>
              </a:solidFill>
              <a:ln w="19050">
                <a:solidFill>
                  <a:schemeClr val="lt1"/>
                </a:solidFill>
              </a:ln>
              <a:effectLst/>
            </c:spPr>
            <c:extLst>
              <c:ext xmlns:c16="http://schemas.microsoft.com/office/drawing/2014/chart" uri="{C3380CC4-5D6E-409C-BE32-E72D297353CC}">
                <c16:uniqueId val="{00000009-8A5B-431C-841B-0461ED695D9F}"/>
              </c:ext>
            </c:extLst>
          </c:dPt>
          <c:cat>
            <c:strRef>
              <c:f>'Back (protegido)'!$AU$21:$AU$25</c:f>
              <c:strCache>
                <c:ptCount val="5"/>
                <c:pt idx="0">
                  <c:v>A</c:v>
                </c:pt>
                <c:pt idx="1">
                  <c:v>B</c:v>
                </c:pt>
                <c:pt idx="2">
                  <c:v>B/C</c:v>
                </c:pt>
                <c:pt idx="3">
                  <c:v>C</c:v>
                </c:pt>
                <c:pt idx="4">
                  <c:v>D</c:v>
                </c:pt>
              </c:strCache>
            </c:strRef>
          </c:cat>
          <c:val>
            <c:numRef>
              <c:f>'Back (protegido)'!$AV$21:$AV$25</c:f>
              <c:numCache>
                <c:formatCode>General</c:formatCode>
                <c:ptCount val="5"/>
                <c:pt idx="0">
                  <c:v>2</c:v>
                </c:pt>
                <c:pt idx="1">
                  <c:v>2</c:v>
                </c:pt>
                <c:pt idx="2">
                  <c:v>1</c:v>
                </c:pt>
                <c:pt idx="3">
                  <c:v>1</c:v>
                </c:pt>
                <c:pt idx="4">
                  <c:v>2</c:v>
                </c:pt>
              </c:numCache>
            </c:numRef>
          </c:val>
          <c:extLst>
            <c:ext xmlns:c16="http://schemas.microsoft.com/office/drawing/2014/chart" uri="{C3380CC4-5D6E-409C-BE32-E72D297353CC}">
              <c16:uniqueId val="{0000000A-8A5B-431C-841B-0461ED695D9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4199241676765326"/>
          <c:y val="0.83899608134134418"/>
          <c:w val="0.55099929237439305"/>
          <c:h val="0.123929809683352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zo Sans" panose="020B0603030303020204" pitchFamily="34" charset="0"/>
              <a:ea typeface="+mn-ea"/>
              <a:cs typeface="+mn-cs"/>
            </a:defRPr>
          </a:pPr>
          <a:endParaRPr lang="pt-P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PT"/>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29539735368136"/>
          <c:y val="0.13581006919589597"/>
          <c:w val="0.5371984442538742"/>
          <c:h val="0.71705342999525945"/>
        </c:manualLayout>
      </c:layout>
      <c:pieChart>
        <c:varyColors val="1"/>
        <c:ser>
          <c:idx val="0"/>
          <c:order val="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B806-4565-928F-A37E3C73CD91}"/>
              </c:ext>
            </c:extLst>
          </c:dPt>
          <c:dPt>
            <c:idx val="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3-B806-4565-928F-A37E3C73CD91}"/>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B806-4565-928F-A37E3C73CD91}"/>
              </c:ext>
            </c:extLst>
          </c:dPt>
          <c:dPt>
            <c:idx val="3"/>
            <c:bubble3D val="0"/>
            <c:spPr>
              <a:solidFill>
                <a:srgbClr val="FF5050"/>
              </a:solidFill>
              <a:ln w="19050">
                <a:solidFill>
                  <a:schemeClr val="lt1"/>
                </a:solidFill>
              </a:ln>
              <a:effectLst/>
            </c:spPr>
            <c:extLst>
              <c:ext xmlns:c16="http://schemas.microsoft.com/office/drawing/2014/chart" uri="{C3380CC4-5D6E-409C-BE32-E72D297353CC}">
                <c16:uniqueId val="{00000007-B806-4565-928F-A37E3C73CD91}"/>
              </c:ext>
            </c:extLst>
          </c:dPt>
          <c:cat>
            <c:strRef>
              <c:f>'Back (protegido)'!$AW$21:$AW$24</c:f>
              <c:strCache>
                <c:ptCount val="4"/>
                <c:pt idx="0">
                  <c:v>Low</c:v>
                </c:pt>
                <c:pt idx="1">
                  <c:v>Moderate</c:v>
                </c:pt>
                <c:pt idx="2">
                  <c:v>Significant</c:v>
                </c:pt>
                <c:pt idx="3">
                  <c:v>High</c:v>
                </c:pt>
              </c:strCache>
            </c:strRef>
          </c:cat>
          <c:val>
            <c:numRef>
              <c:f>'Back (protegido)'!$AX$21:$AX$24</c:f>
              <c:numCache>
                <c:formatCode>General</c:formatCode>
                <c:ptCount val="4"/>
                <c:pt idx="0">
                  <c:v>2</c:v>
                </c:pt>
                <c:pt idx="1">
                  <c:v>0</c:v>
                </c:pt>
                <c:pt idx="2">
                  <c:v>0</c:v>
                </c:pt>
                <c:pt idx="3">
                  <c:v>1</c:v>
                </c:pt>
              </c:numCache>
            </c:numRef>
          </c:val>
          <c:extLst>
            <c:ext xmlns:c16="http://schemas.microsoft.com/office/drawing/2014/chart" uri="{C3380CC4-5D6E-409C-BE32-E72D297353CC}">
              <c16:uniqueId val="{00000008-B806-4565-928F-A37E3C73CD9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128157949328499E-2"/>
          <c:y val="0.87770454032612444"/>
          <c:w val="0.94420795338726993"/>
          <c:h val="9.911963647715842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zo Sans" panose="020B0603030303020204" pitchFamily="34" charset="0"/>
              <a:ea typeface="+mn-ea"/>
              <a:cs typeface="+mn-cs"/>
            </a:defRPr>
          </a:pPr>
          <a:endParaRPr lang="pt-P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nfraspeak.com/content-library/"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https://info.infraspeak.com/facility-management-software/tools" TargetMode="Externa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59228</xdr:colOff>
      <xdr:row>1</xdr:row>
      <xdr:rowOff>125039</xdr:rowOff>
    </xdr:from>
    <xdr:to>
      <xdr:col>2</xdr:col>
      <xdr:colOff>741334</xdr:colOff>
      <xdr:row>2</xdr:row>
      <xdr:rowOff>208338</xdr:rowOff>
    </xdr:to>
    <xdr:pic>
      <xdr:nvPicPr>
        <xdr:cNvPr id="5" name="Imagem 1">
          <a:extLst>
            <a:ext uri="{FF2B5EF4-FFF2-40B4-BE49-F238E27FC236}">
              <a16:creationId xmlns:a16="http://schemas.microsoft.com/office/drawing/2014/main" id="{6F07F871-0E7B-41CB-B8BB-692EFAEC9B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068" y="307919"/>
          <a:ext cx="1526021" cy="2699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101689</xdr:rowOff>
    </xdr:from>
    <xdr:to>
      <xdr:col>13</xdr:col>
      <xdr:colOff>133606</xdr:colOff>
      <xdr:row>43</xdr:row>
      <xdr:rowOff>40822</xdr:rowOff>
    </xdr:to>
    <xdr:pic>
      <xdr:nvPicPr>
        <xdr:cNvPr id="3" name="Imagem 2">
          <a:extLst>
            <a:ext uri="{FF2B5EF4-FFF2-40B4-BE49-F238E27FC236}">
              <a16:creationId xmlns:a16="http://schemas.microsoft.com/office/drawing/2014/main" id="{2FD48090-E293-4353-BB33-4E3D711A4A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13618"/>
          <a:ext cx="8089975" cy="5069025"/>
        </a:xfrm>
        <a:prstGeom prst="rect">
          <a:avLst/>
        </a:prstGeom>
      </xdr:spPr>
    </xdr:pic>
    <xdr:clientData/>
  </xdr:twoCellAnchor>
  <xdr:twoCellAnchor>
    <xdr:from>
      <xdr:col>1</xdr:col>
      <xdr:colOff>605092</xdr:colOff>
      <xdr:row>11</xdr:row>
      <xdr:rowOff>190105</xdr:rowOff>
    </xdr:from>
    <xdr:to>
      <xdr:col>5</xdr:col>
      <xdr:colOff>478154</xdr:colOff>
      <xdr:row>14</xdr:row>
      <xdr:rowOff>116476</xdr:rowOff>
    </xdr:to>
    <xdr:sp macro="" textlink="">
      <xdr:nvSpPr>
        <xdr:cNvPr id="4" name="Retângulo: Cantos Arredondados 3">
          <a:hlinkClick xmlns:r="http://schemas.openxmlformats.org/officeDocument/2006/relationships" r:id="rId2"/>
          <a:extLst>
            <a:ext uri="{FF2B5EF4-FFF2-40B4-BE49-F238E27FC236}">
              <a16:creationId xmlns:a16="http://schemas.microsoft.com/office/drawing/2014/main" id="{F6D81CFD-704F-4825-BAEC-D685F2BD9247}"/>
            </a:ext>
          </a:extLst>
        </xdr:cNvPr>
        <xdr:cNvSpPr/>
      </xdr:nvSpPr>
      <xdr:spPr>
        <a:xfrm>
          <a:off x="1217413" y="2530534"/>
          <a:ext cx="2322348" cy="497871"/>
        </a:xfrm>
        <a:prstGeom prst="roundRect">
          <a:avLst>
            <a:gd name="adj" fmla="val 47080"/>
          </a:avLst>
        </a:prstGeom>
        <a:solidFill>
          <a:srgbClr val="3CC698"/>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n-US" sz="1600" b="1">
              <a:latin typeface="Azo Sans" panose="020B0603030303020204" pitchFamily="34" charset="0"/>
            </a:rPr>
            <a:t>DOWNLOAD NOW</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276225</xdr:colOff>
      <xdr:row>1</xdr:row>
      <xdr:rowOff>53741</xdr:rowOff>
    </xdr:from>
    <xdr:to>
      <xdr:col>8</xdr:col>
      <xdr:colOff>472440</xdr:colOff>
      <xdr:row>2</xdr:row>
      <xdr:rowOff>136778</xdr:rowOff>
    </xdr:to>
    <xdr:pic>
      <xdr:nvPicPr>
        <xdr:cNvPr id="7" name="Imagem 2">
          <a:hlinkClick xmlns:r="http://schemas.openxmlformats.org/officeDocument/2006/relationships" r:id="rId1"/>
          <a:extLst>
            <a:ext uri="{FF2B5EF4-FFF2-40B4-BE49-F238E27FC236}">
              <a16:creationId xmlns:a16="http://schemas.microsoft.com/office/drawing/2014/main" id="{80011EE8-B76E-437F-A753-57375DDC60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244241"/>
          <a:ext cx="1123950" cy="281157"/>
        </a:xfrm>
        <a:prstGeom prst="rect">
          <a:avLst/>
        </a:prstGeom>
      </xdr:spPr>
    </xdr:pic>
    <xdr:clientData/>
  </xdr:twoCellAnchor>
  <xdr:twoCellAnchor>
    <xdr:from>
      <xdr:col>5</xdr:col>
      <xdr:colOff>1</xdr:colOff>
      <xdr:row>15</xdr:row>
      <xdr:rowOff>104775</xdr:rowOff>
    </xdr:from>
    <xdr:to>
      <xdr:col>8</xdr:col>
      <xdr:colOff>657225</xdr:colOff>
      <xdr:row>25</xdr:row>
      <xdr:rowOff>66676</xdr:rowOff>
    </xdr:to>
    <xdr:graphicFrame macro="">
      <xdr:nvGraphicFramePr>
        <xdr:cNvPr id="5" name="Gráfico 4">
          <a:extLst>
            <a:ext uri="{FF2B5EF4-FFF2-40B4-BE49-F238E27FC236}">
              <a16:creationId xmlns:a16="http://schemas.microsoft.com/office/drawing/2014/main" id="{809D6472-F39C-4735-96CE-796E7C754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26</xdr:row>
      <xdr:rowOff>38100</xdr:rowOff>
    </xdr:from>
    <xdr:to>
      <xdr:col>8</xdr:col>
      <xdr:colOff>542925</xdr:colOff>
      <xdr:row>36</xdr:row>
      <xdr:rowOff>142875</xdr:rowOff>
    </xdr:to>
    <xdr:graphicFrame macro="">
      <xdr:nvGraphicFramePr>
        <xdr:cNvPr id="6" name="Gráfico 5">
          <a:extLst>
            <a:ext uri="{FF2B5EF4-FFF2-40B4-BE49-F238E27FC236}">
              <a16:creationId xmlns:a16="http://schemas.microsoft.com/office/drawing/2014/main" id="{5A130ACB-7146-4268-BDD3-7475E402D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showGridLines="0" tabSelected="1" zoomScaleNormal="100" workbookViewId="0">
      <pane ySplit="33" topLeftCell="A34" activePane="bottomLeft" state="frozen"/>
      <selection activeCell="B1" sqref="B1"/>
      <selection pane="bottomLeft"/>
    </sheetView>
  </sheetViews>
  <sheetFormatPr defaultRowHeight="22.8"/>
  <cols>
    <col min="1" max="1" width="9.109375" style="6" customWidth="1"/>
    <col min="2" max="2" width="12.109375" style="6" customWidth="1"/>
    <col min="3" max="3" width="21" style="6" customWidth="1"/>
    <col min="4" max="4" width="43.44140625" style="6" customWidth="1"/>
    <col min="5" max="12" width="8.88671875" style="6"/>
    <col min="13" max="13" width="25.5546875" style="6" customWidth="1"/>
    <col min="14" max="16384" width="8.88671875" style="6"/>
  </cols>
  <sheetData>
    <row r="1" spans="1:14" ht="22.8" customHeight="1">
      <c r="A1" s="7"/>
      <c r="B1" s="7"/>
      <c r="C1" s="7"/>
      <c r="D1" s="7"/>
      <c r="E1" s="7"/>
      <c r="F1" s="7"/>
      <c r="G1" s="7"/>
      <c r="H1" s="7"/>
      <c r="I1" s="7"/>
      <c r="J1" s="7"/>
      <c r="K1" s="7"/>
      <c r="L1" s="7"/>
      <c r="M1" s="7"/>
      <c r="N1" s="7"/>
    </row>
    <row r="2" spans="1:14" ht="14.4" customHeight="1">
      <c r="A2" s="7"/>
      <c r="B2" s="7"/>
      <c r="C2" s="7"/>
      <c r="D2" s="7"/>
      <c r="E2" s="7"/>
      <c r="F2" s="64"/>
      <c r="G2" s="64"/>
      <c r="H2" s="64"/>
      <c r="I2" s="64"/>
      <c r="J2" s="64"/>
      <c r="K2" s="64"/>
      <c r="L2" s="64"/>
      <c r="M2" s="64"/>
      <c r="N2" s="64"/>
    </row>
    <row r="3" spans="1:14" ht="46.2" customHeight="1">
      <c r="A3" s="7"/>
      <c r="B3" s="7"/>
      <c r="C3" s="7"/>
      <c r="D3" s="7"/>
      <c r="E3" s="7"/>
      <c r="F3" s="64"/>
      <c r="G3" s="64"/>
      <c r="H3" s="64"/>
      <c r="I3" s="64"/>
      <c r="J3" s="64"/>
      <c r="K3" s="64"/>
      <c r="L3" s="64"/>
      <c r="M3" s="64"/>
      <c r="N3" s="64"/>
    </row>
    <row r="4" spans="1:14" ht="37.200000000000003" customHeight="1">
      <c r="A4" s="8"/>
      <c r="B4" s="65" t="s">
        <v>202</v>
      </c>
      <c r="C4" s="65"/>
      <c r="D4" s="65"/>
      <c r="E4" s="65"/>
      <c r="F4" s="7"/>
      <c r="G4" s="66" t="s">
        <v>198</v>
      </c>
      <c r="H4" s="66"/>
      <c r="I4" s="66"/>
      <c r="J4" s="66"/>
      <c r="K4" s="66"/>
      <c r="L4" s="66"/>
      <c r="M4" s="66"/>
      <c r="N4" s="7"/>
    </row>
    <row r="5" spans="1:14" ht="15" customHeight="1">
      <c r="A5" s="8"/>
      <c r="B5" s="67" t="s">
        <v>199</v>
      </c>
      <c r="C5" s="67"/>
      <c r="D5" s="67"/>
      <c r="E5" s="67"/>
      <c r="F5" s="7"/>
      <c r="G5" s="60" t="s">
        <v>212</v>
      </c>
      <c r="H5" s="60"/>
      <c r="I5" s="60"/>
      <c r="J5" s="60"/>
      <c r="K5" s="60"/>
      <c r="L5" s="60"/>
      <c r="M5" s="60"/>
      <c r="N5" s="7"/>
    </row>
    <row r="6" spans="1:14" ht="15" customHeight="1">
      <c r="A6" s="8"/>
      <c r="B6" s="9"/>
      <c r="C6" s="9"/>
      <c r="D6" s="9"/>
      <c r="E6" s="9"/>
      <c r="F6" s="7"/>
      <c r="G6" s="60"/>
      <c r="H6" s="60"/>
      <c r="I6" s="60"/>
      <c r="J6" s="60"/>
      <c r="K6" s="60"/>
      <c r="L6" s="60"/>
      <c r="M6" s="60"/>
      <c r="N6" s="7"/>
    </row>
    <row r="7" spans="1:14" ht="15" customHeight="1">
      <c r="A7" s="8"/>
      <c r="B7" s="61" t="s">
        <v>15</v>
      </c>
      <c r="C7" s="61"/>
      <c r="D7" s="10" t="s">
        <v>211</v>
      </c>
      <c r="E7" s="7"/>
      <c r="F7" s="7"/>
      <c r="G7" s="60"/>
      <c r="H7" s="60"/>
      <c r="I7" s="60"/>
      <c r="J7" s="60"/>
      <c r="K7" s="60"/>
      <c r="L7" s="60"/>
      <c r="M7" s="60"/>
      <c r="N7" s="7"/>
    </row>
    <row r="8" spans="1:14" ht="13.8" customHeight="1">
      <c r="A8" s="8"/>
      <c r="B8" s="61" t="s">
        <v>16</v>
      </c>
      <c r="C8" s="61"/>
      <c r="D8" s="11" t="s">
        <v>200</v>
      </c>
      <c r="E8" s="7"/>
      <c r="F8" s="7"/>
      <c r="G8" s="60"/>
      <c r="H8" s="60"/>
      <c r="I8" s="60"/>
      <c r="J8" s="60"/>
      <c r="K8" s="60"/>
      <c r="L8" s="60"/>
      <c r="M8" s="60"/>
      <c r="N8" s="7"/>
    </row>
    <row r="9" spans="1:14" ht="14.4" customHeight="1">
      <c r="A9" s="8"/>
      <c r="B9" s="62" t="s">
        <v>17</v>
      </c>
      <c r="C9" s="62"/>
      <c r="D9" s="12" t="s">
        <v>18</v>
      </c>
      <c r="E9" s="7"/>
      <c r="F9" s="7"/>
      <c r="G9" s="60"/>
      <c r="H9" s="60"/>
      <c r="I9" s="60"/>
      <c r="J9" s="60"/>
      <c r="K9" s="60"/>
      <c r="L9" s="60"/>
      <c r="M9" s="60"/>
      <c r="N9" s="7"/>
    </row>
    <row r="10" spans="1:14" ht="14.4" customHeight="1">
      <c r="A10" s="8"/>
      <c r="B10" s="62" t="s">
        <v>201</v>
      </c>
      <c r="C10" s="62"/>
      <c r="D10" s="13">
        <v>47484</v>
      </c>
      <c r="E10" s="7"/>
      <c r="F10" s="7"/>
      <c r="G10" s="60"/>
      <c r="H10" s="60"/>
      <c r="I10" s="60"/>
      <c r="J10" s="60"/>
      <c r="K10" s="60"/>
      <c r="L10" s="60"/>
      <c r="M10" s="60"/>
      <c r="N10" s="7"/>
    </row>
    <row r="11" spans="1:14" ht="14.4" customHeight="1">
      <c r="A11" s="8"/>
      <c r="B11" s="7"/>
      <c r="C11" s="7"/>
      <c r="D11" s="14"/>
      <c r="E11" s="7"/>
      <c r="F11" s="7"/>
      <c r="G11" s="60"/>
      <c r="H11" s="60"/>
      <c r="I11" s="60"/>
      <c r="J11" s="60"/>
      <c r="K11" s="60"/>
      <c r="L11" s="60"/>
      <c r="M11" s="60"/>
      <c r="N11" s="7"/>
    </row>
    <row r="12" spans="1:14" ht="14.4" customHeight="1">
      <c r="A12" s="8"/>
      <c r="B12" s="7"/>
      <c r="C12" s="63"/>
      <c r="D12" s="63"/>
      <c r="E12" s="7"/>
      <c r="F12" s="7"/>
      <c r="G12" s="60"/>
      <c r="H12" s="60"/>
      <c r="I12" s="60"/>
      <c r="J12" s="60"/>
      <c r="K12" s="60"/>
      <c r="L12" s="60"/>
      <c r="M12" s="60"/>
      <c r="N12" s="7"/>
    </row>
    <row r="13" spans="1:14" ht="14.4" customHeight="1">
      <c r="A13" s="8"/>
      <c r="B13" s="15"/>
      <c r="C13" s="15"/>
      <c r="D13" s="15"/>
      <c r="E13" s="15"/>
      <c r="F13" s="7"/>
      <c r="G13" s="60"/>
      <c r="H13" s="60"/>
      <c r="I13" s="60"/>
      <c r="J13" s="60"/>
      <c r="K13" s="60"/>
      <c r="L13" s="60"/>
      <c r="M13" s="60"/>
      <c r="N13" s="7"/>
    </row>
    <row r="14" spans="1:14" ht="14.4" customHeight="1">
      <c r="A14" s="16"/>
      <c r="B14" s="15"/>
      <c r="C14" s="15"/>
      <c r="D14" s="15"/>
      <c r="E14" s="15"/>
      <c r="F14" s="7"/>
      <c r="G14" s="60"/>
      <c r="H14" s="60"/>
      <c r="I14" s="60"/>
      <c r="J14" s="60"/>
      <c r="K14" s="60"/>
      <c r="L14" s="60"/>
      <c r="M14" s="60"/>
      <c r="N14" s="7"/>
    </row>
    <row r="15" spans="1:14" ht="14.4" customHeight="1">
      <c r="A15" s="16"/>
      <c r="B15" s="15"/>
      <c r="C15" s="15"/>
      <c r="D15" s="15"/>
      <c r="E15" s="15"/>
      <c r="F15" s="7"/>
      <c r="G15" s="60"/>
      <c r="H15" s="60"/>
      <c r="I15" s="60"/>
      <c r="J15" s="60"/>
      <c r="K15" s="60"/>
      <c r="L15" s="60"/>
      <c r="M15" s="60"/>
      <c r="N15" s="7"/>
    </row>
    <row r="16" spans="1:14" ht="14.4" customHeight="1">
      <c r="A16" s="16"/>
      <c r="B16" s="15"/>
      <c r="C16" s="15"/>
      <c r="D16" s="15"/>
      <c r="E16" s="15"/>
      <c r="F16" s="7"/>
      <c r="G16" s="60"/>
      <c r="H16" s="60"/>
      <c r="I16" s="60"/>
      <c r="J16" s="60"/>
      <c r="K16" s="60"/>
      <c r="L16" s="60"/>
      <c r="M16" s="60"/>
      <c r="N16" s="7"/>
    </row>
    <row r="17" spans="1:14" ht="14.4" customHeight="1">
      <c r="A17" s="16"/>
      <c r="B17" s="15"/>
      <c r="C17" s="15"/>
      <c r="D17" s="15"/>
      <c r="E17" s="15"/>
      <c r="F17" s="7"/>
      <c r="G17" s="60"/>
      <c r="H17" s="60"/>
      <c r="I17" s="60"/>
      <c r="J17" s="60"/>
      <c r="K17" s="60"/>
      <c r="L17" s="60"/>
      <c r="M17" s="60"/>
      <c r="N17" s="7"/>
    </row>
    <row r="18" spans="1:14" ht="15" customHeight="1">
      <c r="A18" s="16"/>
      <c r="B18" s="15"/>
      <c r="C18" s="15"/>
      <c r="D18" s="15"/>
      <c r="E18" s="15"/>
      <c r="F18" s="7"/>
      <c r="G18" s="60"/>
      <c r="H18" s="60"/>
      <c r="I18" s="60"/>
      <c r="J18" s="60"/>
      <c r="K18" s="60"/>
      <c r="L18" s="60"/>
      <c r="M18" s="60"/>
      <c r="N18" s="7"/>
    </row>
    <row r="19" spans="1:14" ht="15" customHeight="1">
      <c r="A19" s="16"/>
      <c r="B19" s="15"/>
      <c r="C19" s="15"/>
      <c r="D19" s="15"/>
      <c r="E19" s="15"/>
      <c r="F19" s="7"/>
      <c r="G19" s="60"/>
      <c r="H19" s="60"/>
      <c r="I19" s="60"/>
      <c r="J19" s="60"/>
      <c r="K19" s="60"/>
      <c r="L19" s="60"/>
      <c r="M19" s="60"/>
      <c r="N19" s="7"/>
    </row>
    <row r="20" spans="1:14" ht="15" customHeight="1">
      <c r="A20" s="16"/>
      <c r="B20" s="15"/>
      <c r="C20" s="15"/>
      <c r="D20" s="15"/>
      <c r="E20" s="15"/>
      <c r="F20" s="7"/>
      <c r="G20" s="60"/>
      <c r="H20" s="60"/>
      <c r="I20" s="60"/>
      <c r="J20" s="60"/>
      <c r="K20" s="60"/>
      <c r="L20" s="60"/>
      <c r="M20" s="60"/>
      <c r="N20" s="7"/>
    </row>
    <row r="21" spans="1:14" ht="15" customHeight="1">
      <c r="A21" s="16"/>
      <c r="B21" s="15"/>
      <c r="C21" s="15"/>
      <c r="D21" s="15"/>
      <c r="E21" s="15"/>
      <c r="F21" s="7"/>
      <c r="G21" s="60"/>
      <c r="H21" s="60"/>
      <c r="I21" s="60"/>
      <c r="J21" s="60"/>
      <c r="K21" s="60"/>
      <c r="L21" s="60"/>
      <c r="M21" s="60"/>
      <c r="N21" s="7"/>
    </row>
    <row r="22" spans="1:14" ht="15" customHeight="1"/>
    <row r="23" spans="1:14" ht="15" customHeight="1"/>
    <row r="24" spans="1:14" ht="15" customHeight="1"/>
    <row r="25" spans="1:14" ht="15" customHeight="1"/>
    <row r="26" spans="1:14" ht="15" customHeight="1"/>
    <row r="27" spans="1:14" ht="15" customHeight="1"/>
    <row r="28" spans="1:14" ht="15" customHeight="1"/>
    <row r="29" spans="1:14" ht="15" customHeight="1"/>
    <row r="30" spans="1:14" ht="15" customHeight="1"/>
    <row r="31" spans="1:14" ht="15" customHeight="1"/>
    <row r="32" spans="1:14" ht="15" customHeight="1"/>
    <row r="33" ht="14.4" customHeight="1"/>
    <row r="34" ht="14.4" customHeight="1"/>
  </sheetData>
  <mergeCells count="10">
    <mergeCell ref="F2:N3"/>
    <mergeCell ref="B4:E4"/>
    <mergeCell ref="G4:M4"/>
    <mergeCell ref="B5:E5"/>
    <mergeCell ref="G5:M21"/>
    <mergeCell ref="B7:C7"/>
    <mergeCell ref="B8:C8"/>
    <mergeCell ref="B9:C9"/>
    <mergeCell ref="B10:C10"/>
    <mergeCell ref="C12:D12"/>
  </mergeCells>
  <dataValidations count="2">
    <dataValidation allowBlank="1" showInputMessage="1" showErrorMessage="1" promptTitle="Important" prompt="Write the date corresponding to week 1 of your plan, in the format dd/mm/yyyy" sqref="D10" xr:uid="{46DCC32F-BFA8-4C31-B1C8-B47AD83FF1E0}"/>
    <dataValidation allowBlank="1" showInputMessage="1" showErrorMessage="1" promptTitle="Important" prompt="Write the date corresponding to week 1 of your plan, in the format dd/mm/yyyy_x000a_" sqref="B10" xr:uid="{00798C30-1AE6-4F65-8818-8EA357FEC35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3"/>
  <sheetViews>
    <sheetView zoomScale="90" zoomScaleNormal="90" workbookViewId="0">
      <selection sqref="A1:G2"/>
    </sheetView>
  </sheetViews>
  <sheetFormatPr defaultRowHeight="14.4"/>
  <cols>
    <col min="1" max="1" width="37.88671875" style="19" customWidth="1"/>
    <col min="2" max="2" width="25.44140625" style="19" customWidth="1"/>
    <col min="3" max="3" width="27.44140625" style="19" customWidth="1"/>
    <col min="4" max="4" width="26" style="19" customWidth="1"/>
    <col min="5" max="5" width="2.109375" style="25" customWidth="1"/>
    <col min="6" max="6" width="55.109375" style="19" customWidth="1"/>
    <col min="7" max="7" width="25.109375" style="19" customWidth="1"/>
    <col min="8" max="8" width="18.5546875" style="19" customWidth="1"/>
    <col min="9" max="9" width="22.44140625" style="19" customWidth="1"/>
    <col min="10" max="10" width="24.109375" style="19" customWidth="1"/>
    <col min="11" max="11" width="38.5546875" style="19" customWidth="1"/>
    <col min="12" max="16384" width="8.88671875" style="19"/>
  </cols>
  <sheetData>
    <row r="1" spans="1:12" ht="30.75" customHeight="1">
      <c r="A1" s="68" t="s">
        <v>206</v>
      </c>
      <c r="B1" s="68"/>
      <c r="C1" s="68"/>
      <c r="D1" s="68"/>
      <c r="E1" s="68"/>
      <c r="F1" s="68"/>
      <c r="G1" s="68"/>
      <c r="H1" s="17"/>
      <c r="I1" s="18"/>
      <c r="J1" s="18"/>
      <c r="K1" s="18"/>
    </row>
    <row r="2" spans="1:12" ht="22.5" customHeight="1">
      <c r="A2" s="68"/>
      <c r="B2" s="68"/>
      <c r="C2" s="68"/>
      <c r="D2" s="68"/>
      <c r="E2" s="68"/>
      <c r="F2" s="68"/>
      <c r="G2" s="68"/>
      <c r="H2" s="17"/>
      <c r="I2" s="18"/>
      <c r="J2" s="18"/>
      <c r="K2" s="18"/>
    </row>
    <row r="3" spans="1:12" s="27" customFormat="1" ht="28.8">
      <c r="A3" s="69" t="s">
        <v>19</v>
      </c>
      <c r="B3" s="69"/>
      <c r="C3" s="69"/>
      <c r="D3" s="69"/>
      <c r="E3" s="26"/>
      <c r="F3" s="69" t="s">
        <v>24</v>
      </c>
      <c r="G3" s="69"/>
      <c r="H3" s="69"/>
      <c r="I3" s="69"/>
      <c r="J3" s="69"/>
      <c r="K3" s="69"/>
    </row>
    <row r="4" spans="1:12" ht="25.5" customHeight="1">
      <c r="A4" s="20" t="s">
        <v>20</v>
      </c>
      <c r="B4" s="20" t="s">
        <v>21</v>
      </c>
      <c r="C4" s="20" t="s">
        <v>22</v>
      </c>
      <c r="D4" s="20" t="s">
        <v>23</v>
      </c>
      <c r="E4" s="24"/>
      <c r="F4" s="20" t="s">
        <v>65</v>
      </c>
      <c r="G4" s="20" t="s">
        <v>66</v>
      </c>
      <c r="H4" s="20" t="s">
        <v>67</v>
      </c>
      <c r="I4" s="20" t="s">
        <v>68</v>
      </c>
      <c r="J4" s="20" t="s">
        <v>69</v>
      </c>
      <c r="K4" s="20" t="s">
        <v>70</v>
      </c>
      <c r="L4" s="21"/>
    </row>
    <row r="5" spans="1:12" s="32" customFormat="1">
      <c r="A5" s="28" t="s">
        <v>114</v>
      </c>
      <c r="B5" s="28" t="s">
        <v>71</v>
      </c>
      <c r="C5" s="28"/>
      <c r="D5" s="28" t="s">
        <v>73</v>
      </c>
      <c r="E5" s="29"/>
      <c r="F5" s="30" t="s">
        <v>25</v>
      </c>
      <c r="G5" s="30" t="s">
        <v>26</v>
      </c>
      <c r="H5" s="31" t="s">
        <v>86</v>
      </c>
      <c r="I5" s="28"/>
      <c r="J5" s="28" t="s">
        <v>0</v>
      </c>
      <c r="K5" s="28" t="s">
        <v>73</v>
      </c>
    </row>
    <row r="6" spans="1:12" s="32" customFormat="1">
      <c r="A6" s="28" t="s">
        <v>115</v>
      </c>
      <c r="B6" s="28" t="s">
        <v>71</v>
      </c>
      <c r="C6" s="28"/>
      <c r="D6" s="28" t="s">
        <v>73</v>
      </c>
      <c r="E6" s="29"/>
      <c r="F6" s="30" t="s">
        <v>27</v>
      </c>
      <c r="G6" s="30" t="s">
        <v>28</v>
      </c>
      <c r="H6" s="31" t="s">
        <v>86</v>
      </c>
      <c r="I6" s="28"/>
      <c r="J6" s="28" t="s">
        <v>0</v>
      </c>
      <c r="K6" s="28" t="s">
        <v>73</v>
      </c>
    </row>
    <row r="7" spans="1:12" s="32" customFormat="1">
      <c r="A7" s="28" t="s">
        <v>116</v>
      </c>
      <c r="B7" s="28" t="s">
        <v>71</v>
      </c>
      <c r="C7" s="28"/>
      <c r="D7" s="28" t="s">
        <v>73</v>
      </c>
      <c r="E7" s="29"/>
      <c r="F7" s="30" t="s">
        <v>29</v>
      </c>
      <c r="G7" s="30" t="s">
        <v>30</v>
      </c>
      <c r="H7" s="31" t="s">
        <v>86</v>
      </c>
      <c r="I7" s="28"/>
      <c r="J7" s="28" t="s">
        <v>0</v>
      </c>
      <c r="K7" s="28" t="s">
        <v>73</v>
      </c>
    </row>
    <row r="8" spans="1:12" s="32" customFormat="1">
      <c r="A8" s="28" t="s">
        <v>117</v>
      </c>
      <c r="B8" s="28" t="s">
        <v>71</v>
      </c>
      <c r="C8" s="28"/>
      <c r="D8" s="28" t="s">
        <v>73</v>
      </c>
      <c r="E8" s="29"/>
      <c r="F8" s="30" t="s">
        <v>31</v>
      </c>
      <c r="G8" s="30" t="s">
        <v>1</v>
      </c>
      <c r="H8" s="31" t="s">
        <v>86</v>
      </c>
      <c r="I8" s="28"/>
      <c r="J8" s="28" t="s">
        <v>0</v>
      </c>
      <c r="K8" s="28" t="s">
        <v>73</v>
      </c>
    </row>
    <row r="9" spans="1:12" s="32" customFormat="1">
      <c r="A9" s="28" t="s">
        <v>118</v>
      </c>
      <c r="B9" s="28" t="s">
        <v>71</v>
      </c>
      <c r="C9" s="28"/>
      <c r="D9" s="28" t="s">
        <v>73</v>
      </c>
      <c r="E9" s="29"/>
      <c r="F9" s="30" t="s">
        <v>32</v>
      </c>
      <c r="G9" s="30" t="s">
        <v>33</v>
      </c>
      <c r="H9" s="31" t="s">
        <v>86</v>
      </c>
      <c r="I9" s="28"/>
      <c r="J9" s="28" t="s">
        <v>0</v>
      </c>
      <c r="K9" s="28" t="s">
        <v>73</v>
      </c>
    </row>
    <row r="10" spans="1:12" s="32" customFormat="1">
      <c r="A10" s="28" t="s">
        <v>119</v>
      </c>
      <c r="B10" s="28" t="s">
        <v>71</v>
      </c>
      <c r="C10" s="28"/>
      <c r="D10" s="28" t="s">
        <v>73</v>
      </c>
      <c r="E10" s="29"/>
      <c r="F10" s="30" t="s">
        <v>34</v>
      </c>
      <c r="G10" s="30" t="s">
        <v>35</v>
      </c>
      <c r="H10" s="31" t="s">
        <v>86</v>
      </c>
      <c r="I10" s="28"/>
      <c r="J10" s="28" t="s">
        <v>0</v>
      </c>
      <c r="K10" s="28" t="s">
        <v>73</v>
      </c>
    </row>
    <row r="11" spans="1:12" s="32" customFormat="1">
      <c r="A11" s="28" t="s">
        <v>120</v>
      </c>
      <c r="B11" s="28" t="s">
        <v>71</v>
      </c>
      <c r="C11" s="28"/>
      <c r="D11" s="28" t="s">
        <v>73</v>
      </c>
      <c r="E11" s="29"/>
      <c r="F11" s="30" t="s">
        <v>36</v>
      </c>
      <c r="G11" s="30" t="s">
        <v>2</v>
      </c>
      <c r="H11" s="31" t="s">
        <v>86</v>
      </c>
      <c r="I11" s="28"/>
      <c r="J11" s="28" t="s">
        <v>0</v>
      </c>
      <c r="K11" s="28" t="s">
        <v>73</v>
      </c>
    </row>
    <row r="12" spans="1:12" s="32" customFormat="1">
      <c r="A12" s="28" t="s">
        <v>121</v>
      </c>
      <c r="B12" s="28" t="s">
        <v>71</v>
      </c>
      <c r="C12" s="28"/>
      <c r="D12" s="28" t="s">
        <v>73</v>
      </c>
      <c r="E12" s="29"/>
      <c r="F12" s="30" t="s">
        <v>37</v>
      </c>
      <c r="G12" s="30" t="s">
        <v>3</v>
      </c>
      <c r="H12" s="31" t="s">
        <v>86</v>
      </c>
      <c r="I12" s="28"/>
      <c r="J12" s="28" t="s">
        <v>0</v>
      </c>
      <c r="K12" s="28" t="s">
        <v>73</v>
      </c>
    </row>
    <row r="13" spans="1:12" s="32" customFormat="1">
      <c r="A13" s="28" t="s">
        <v>122</v>
      </c>
      <c r="B13" s="28" t="s">
        <v>71</v>
      </c>
      <c r="C13" s="28"/>
      <c r="D13" s="28" t="s">
        <v>73</v>
      </c>
      <c r="E13" s="29"/>
      <c r="F13" s="30" t="s">
        <v>38</v>
      </c>
      <c r="G13" s="30" t="s">
        <v>39</v>
      </c>
      <c r="H13" s="31" t="s">
        <v>86</v>
      </c>
      <c r="I13" s="28"/>
      <c r="J13" s="28" t="s">
        <v>0</v>
      </c>
      <c r="K13" s="28" t="s">
        <v>73</v>
      </c>
    </row>
    <row r="14" spans="1:12" s="32" customFormat="1">
      <c r="A14" s="28" t="s">
        <v>123</v>
      </c>
      <c r="B14" s="28" t="s">
        <v>71</v>
      </c>
      <c r="C14" s="28"/>
      <c r="D14" s="28" t="s">
        <v>73</v>
      </c>
      <c r="E14" s="29"/>
      <c r="F14" s="30" t="s">
        <v>40</v>
      </c>
      <c r="G14" s="30" t="s">
        <v>41</v>
      </c>
      <c r="H14" s="31" t="s">
        <v>87</v>
      </c>
      <c r="I14" s="28"/>
      <c r="J14" s="28" t="s">
        <v>0</v>
      </c>
      <c r="K14" s="28" t="s">
        <v>73</v>
      </c>
    </row>
    <row r="15" spans="1:12" s="32" customFormat="1">
      <c r="A15" s="28" t="s">
        <v>124</v>
      </c>
      <c r="B15" s="28" t="s">
        <v>71</v>
      </c>
      <c r="C15" s="28"/>
      <c r="D15" s="28" t="s">
        <v>73</v>
      </c>
      <c r="E15" s="29"/>
      <c r="F15" s="30" t="s">
        <v>42</v>
      </c>
      <c r="G15" s="30" t="s">
        <v>43</v>
      </c>
      <c r="H15" s="31" t="s">
        <v>87</v>
      </c>
      <c r="I15" s="28"/>
      <c r="J15" s="28" t="s">
        <v>0</v>
      </c>
      <c r="K15" s="28" t="s">
        <v>73</v>
      </c>
    </row>
    <row r="16" spans="1:12" s="32" customFormat="1">
      <c r="A16" s="28" t="s">
        <v>125</v>
      </c>
      <c r="B16" s="28" t="s">
        <v>71</v>
      </c>
      <c r="C16" s="28"/>
      <c r="D16" s="28" t="s">
        <v>73</v>
      </c>
      <c r="E16" s="29"/>
      <c r="F16" s="30" t="s">
        <v>44</v>
      </c>
      <c r="G16" s="30" t="s">
        <v>45</v>
      </c>
      <c r="H16" s="31" t="s">
        <v>87</v>
      </c>
      <c r="I16" s="28"/>
      <c r="J16" s="28" t="s">
        <v>0</v>
      </c>
      <c r="K16" s="28" t="s">
        <v>73</v>
      </c>
    </row>
    <row r="17" spans="1:11" s="32" customFormat="1">
      <c r="A17" s="28" t="s">
        <v>126</v>
      </c>
      <c r="B17" s="28" t="s">
        <v>71</v>
      </c>
      <c r="C17" s="28"/>
      <c r="D17" s="28" t="s">
        <v>73</v>
      </c>
      <c r="E17" s="29"/>
      <c r="F17" s="30" t="s">
        <v>46</v>
      </c>
      <c r="G17" s="30" t="s">
        <v>47</v>
      </c>
      <c r="H17" s="31" t="s">
        <v>87</v>
      </c>
      <c r="I17" s="28"/>
      <c r="J17" s="28" t="s">
        <v>0</v>
      </c>
      <c r="K17" s="28" t="s">
        <v>73</v>
      </c>
    </row>
    <row r="18" spans="1:11" s="32" customFormat="1">
      <c r="A18" s="28" t="s">
        <v>127</v>
      </c>
      <c r="B18" s="28" t="s">
        <v>71</v>
      </c>
      <c r="C18" s="28"/>
      <c r="D18" s="28" t="s">
        <v>73</v>
      </c>
      <c r="E18" s="29"/>
      <c r="F18" s="30" t="s">
        <v>48</v>
      </c>
      <c r="G18" s="30" t="s">
        <v>49</v>
      </c>
      <c r="H18" s="31" t="s">
        <v>87</v>
      </c>
      <c r="I18" s="28"/>
      <c r="J18" s="28" t="s">
        <v>0</v>
      </c>
      <c r="K18" s="28" t="s">
        <v>73</v>
      </c>
    </row>
    <row r="19" spans="1:11" s="32" customFormat="1">
      <c r="A19" s="28" t="s">
        <v>128</v>
      </c>
      <c r="B19" s="28" t="s">
        <v>71</v>
      </c>
      <c r="C19" s="28"/>
      <c r="D19" s="28" t="s">
        <v>73</v>
      </c>
      <c r="E19" s="29"/>
      <c r="F19" s="30" t="s">
        <v>50</v>
      </c>
      <c r="G19" s="30" t="s">
        <v>51</v>
      </c>
      <c r="H19" s="31" t="s">
        <v>87</v>
      </c>
      <c r="I19" s="28"/>
      <c r="J19" s="28" t="s">
        <v>0</v>
      </c>
      <c r="K19" s="28" t="s">
        <v>73</v>
      </c>
    </row>
    <row r="20" spans="1:11" s="32" customFormat="1">
      <c r="A20" s="28" t="s">
        <v>129</v>
      </c>
      <c r="B20" s="28" t="s">
        <v>71</v>
      </c>
      <c r="C20" s="28"/>
      <c r="D20" s="28" t="s">
        <v>73</v>
      </c>
      <c r="E20" s="29"/>
      <c r="F20" s="30" t="s">
        <v>52</v>
      </c>
      <c r="G20" s="30" t="s">
        <v>53</v>
      </c>
      <c r="H20" s="31" t="s">
        <v>87</v>
      </c>
      <c r="I20" s="28"/>
      <c r="J20" s="28" t="s">
        <v>0</v>
      </c>
      <c r="K20" s="28" t="s">
        <v>73</v>
      </c>
    </row>
    <row r="21" spans="1:11" s="32" customFormat="1">
      <c r="A21" s="28" t="s">
        <v>130</v>
      </c>
      <c r="B21" s="28" t="s">
        <v>71</v>
      </c>
      <c r="C21" s="28"/>
      <c r="D21" s="28" t="s">
        <v>73</v>
      </c>
      <c r="E21" s="29"/>
      <c r="F21" s="30" t="s">
        <v>54</v>
      </c>
      <c r="G21" s="30" t="s">
        <v>55</v>
      </c>
      <c r="H21" s="31" t="s">
        <v>87</v>
      </c>
      <c r="I21" s="28"/>
      <c r="J21" s="28" t="s">
        <v>0</v>
      </c>
      <c r="K21" s="28" t="s">
        <v>73</v>
      </c>
    </row>
    <row r="22" spans="1:11" s="32" customFormat="1">
      <c r="A22" s="28" t="s">
        <v>131</v>
      </c>
      <c r="B22" s="28" t="s">
        <v>71</v>
      </c>
      <c r="C22" s="28"/>
      <c r="D22" s="28" t="s">
        <v>73</v>
      </c>
      <c r="E22" s="29"/>
      <c r="F22" s="30" t="s">
        <v>56</v>
      </c>
      <c r="G22" s="30" t="s">
        <v>57</v>
      </c>
      <c r="H22" s="31" t="s">
        <v>87</v>
      </c>
      <c r="I22" s="28"/>
      <c r="J22" s="28" t="s">
        <v>0</v>
      </c>
      <c r="K22" s="28" t="s">
        <v>73</v>
      </c>
    </row>
    <row r="23" spans="1:11" s="32" customFormat="1">
      <c r="A23" s="28" t="s">
        <v>132</v>
      </c>
      <c r="B23" s="28" t="s">
        <v>71</v>
      </c>
      <c r="C23" s="28"/>
      <c r="D23" s="28" t="s">
        <v>73</v>
      </c>
      <c r="E23" s="29"/>
      <c r="F23" s="30" t="s">
        <v>58</v>
      </c>
      <c r="G23" s="30" t="s">
        <v>59</v>
      </c>
      <c r="H23" s="31" t="s">
        <v>87</v>
      </c>
      <c r="I23" s="28"/>
      <c r="J23" s="28" t="s">
        <v>0</v>
      </c>
      <c r="K23" s="28" t="s">
        <v>73</v>
      </c>
    </row>
    <row r="24" spans="1:11" s="32" customFormat="1">
      <c r="A24" s="28" t="s">
        <v>133</v>
      </c>
      <c r="B24" s="28" t="s">
        <v>71</v>
      </c>
      <c r="C24" s="28"/>
      <c r="D24" s="28" t="s">
        <v>73</v>
      </c>
      <c r="E24" s="29"/>
      <c r="F24" s="30" t="s">
        <v>60</v>
      </c>
      <c r="G24" s="30" t="s">
        <v>4</v>
      </c>
      <c r="H24" s="31" t="s">
        <v>87</v>
      </c>
      <c r="I24" s="28"/>
      <c r="J24" s="28" t="s">
        <v>0</v>
      </c>
      <c r="K24" s="28" t="s">
        <v>73</v>
      </c>
    </row>
    <row r="25" spans="1:11" s="32" customFormat="1">
      <c r="A25" s="28" t="s">
        <v>134</v>
      </c>
      <c r="B25" s="28" t="s">
        <v>71</v>
      </c>
      <c r="C25" s="28"/>
      <c r="D25" s="28" t="s">
        <v>73</v>
      </c>
      <c r="E25" s="29"/>
      <c r="F25" s="30" t="s">
        <v>61</v>
      </c>
      <c r="G25" s="30" t="s">
        <v>62</v>
      </c>
      <c r="H25" s="31" t="s">
        <v>87</v>
      </c>
      <c r="I25" s="28"/>
      <c r="J25" s="28" t="s">
        <v>0</v>
      </c>
      <c r="K25" s="28" t="s">
        <v>73</v>
      </c>
    </row>
    <row r="26" spans="1:11" s="32" customFormat="1">
      <c r="A26" s="28" t="s">
        <v>135</v>
      </c>
      <c r="B26" s="28" t="s">
        <v>71</v>
      </c>
      <c r="C26" s="28"/>
      <c r="D26" s="28" t="s">
        <v>73</v>
      </c>
      <c r="E26" s="29"/>
      <c r="F26" s="30" t="s">
        <v>63</v>
      </c>
      <c r="G26" s="30" t="s">
        <v>64</v>
      </c>
      <c r="H26" s="31" t="s">
        <v>87</v>
      </c>
      <c r="I26" s="28"/>
      <c r="J26" s="28" t="s">
        <v>0</v>
      </c>
      <c r="K26" s="28" t="s">
        <v>73</v>
      </c>
    </row>
    <row r="27" spans="1:11" s="32" customFormat="1">
      <c r="A27" s="28" t="s">
        <v>136</v>
      </c>
      <c r="B27" s="28" t="s">
        <v>71</v>
      </c>
      <c r="C27" s="28"/>
      <c r="D27" s="28" t="s">
        <v>73</v>
      </c>
      <c r="E27" s="29"/>
      <c r="F27" s="28"/>
      <c r="G27" s="28"/>
      <c r="H27" s="31"/>
      <c r="I27" s="28"/>
      <c r="J27" s="28"/>
      <c r="K27" s="28"/>
    </row>
    <row r="28" spans="1:11" s="32" customFormat="1">
      <c r="A28" s="28" t="s">
        <v>137</v>
      </c>
      <c r="B28" s="28" t="s">
        <v>71</v>
      </c>
      <c r="C28" s="28"/>
      <c r="D28" s="28" t="s">
        <v>73</v>
      </c>
      <c r="E28" s="29"/>
      <c r="F28" s="28"/>
      <c r="G28" s="28"/>
      <c r="H28" s="31"/>
      <c r="I28" s="28"/>
      <c r="J28" s="28"/>
      <c r="K28" s="28"/>
    </row>
    <row r="29" spans="1:11" s="32" customFormat="1">
      <c r="A29" s="28" t="s">
        <v>0</v>
      </c>
      <c r="B29" s="28"/>
      <c r="C29" s="28"/>
      <c r="D29" s="28"/>
      <c r="E29" s="29"/>
      <c r="F29" s="28"/>
      <c r="G29" s="28"/>
      <c r="H29" s="28"/>
      <c r="I29" s="28"/>
      <c r="J29" s="28"/>
      <c r="K29" s="28"/>
    </row>
    <row r="30" spans="1:11" s="32" customFormat="1">
      <c r="A30" s="28" t="s">
        <v>0</v>
      </c>
      <c r="B30" s="28"/>
      <c r="C30" s="28"/>
      <c r="D30" s="28"/>
      <c r="E30" s="29"/>
      <c r="F30" s="28"/>
      <c r="G30" s="28"/>
      <c r="H30" s="28"/>
      <c r="I30" s="28"/>
      <c r="J30" s="28"/>
      <c r="K30" s="28"/>
    </row>
    <row r="31" spans="1:11" s="32" customFormat="1">
      <c r="E31" s="33"/>
    </row>
    <row r="32" spans="1:11" s="32" customFormat="1">
      <c r="E32" s="33"/>
    </row>
    <row r="33" spans="5:5" s="32" customFormat="1">
      <c r="E33" s="33"/>
    </row>
    <row r="34" spans="5:5" s="32" customFormat="1">
      <c r="E34" s="33"/>
    </row>
    <row r="35" spans="5:5" s="32" customFormat="1">
      <c r="E35" s="33"/>
    </row>
    <row r="36" spans="5:5" s="32" customFormat="1">
      <c r="E36" s="33"/>
    </row>
    <row r="37" spans="5:5" s="32" customFormat="1">
      <c r="E37" s="33"/>
    </row>
    <row r="38" spans="5:5" s="32" customFormat="1">
      <c r="E38" s="33"/>
    </row>
    <row r="39" spans="5:5" s="32" customFormat="1">
      <c r="E39" s="33"/>
    </row>
    <row r="40" spans="5:5" s="32" customFormat="1">
      <c r="E40" s="33"/>
    </row>
    <row r="41" spans="5:5" s="32" customFormat="1">
      <c r="E41" s="33"/>
    </row>
    <row r="42" spans="5:5" s="32" customFormat="1">
      <c r="E42" s="33"/>
    </row>
    <row r="43" spans="5:5" s="32" customFormat="1">
      <c r="E43" s="33"/>
    </row>
    <row r="44" spans="5:5" s="32" customFormat="1">
      <c r="E44" s="33"/>
    </row>
    <row r="45" spans="5:5" s="32" customFormat="1">
      <c r="E45" s="33"/>
    </row>
    <row r="46" spans="5:5" s="32" customFormat="1">
      <c r="E46" s="33"/>
    </row>
    <row r="47" spans="5:5" s="32" customFormat="1">
      <c r="E47" s="33"/>
    </row>
    <row r="48" spans="5:5" s="32" customFormat="1">
      <c r="E48" s="33"/>
    </row>
    <row r="49" spans="5:5" s="32" customFormat="1">
      <c r="E49" s="33"/>
    </row>
    <row r="50" spans="5:5" s="32" customFormat="1">
      <c r="E50" s="33"/>
    </row>
    <row r="51" spans="5:5" s="32" customFormat="1">
      <c r="E51" s="33"/>
    </row>
    <row r="52" spans="5:5" s="32" customFormat="1">
      <c r="E52" s="33"/>
    </row>
    <row r="53" spans="5:5" s="32" customFormat="1">
      <c r="E53" s="33"/>
    </row>
    <row r="54" spans="5:5" s="32" customFormat="1">
      <c r="E54" s="33"/>
    </row>
    <row r="55" spans="5:5" s="32" customFormat="1">
      <c r="E55" s="33"/>
    </row>
    <row r="56" spans="5:5" s="32" customFormat="1">
      <c r="E56" s="33"/>
    </row>
    <row r="57" spans="5:5" s="32" customFormat="1">
      <c r="E57" s="33"/>
    </row>
    <row r="58" spans="5:5" s="32" customFormat="1">
      <c r="E58" s="33"/>
    </row>
    <row r="59" spans="5:5" s="32" customFormat="1">
      <c r="E59" s="33"/>
    </row>
    <row r="60" spans="5:5" s="32" customFormat="1">
      <c r="E60" s="33"/>
    </row>
    <row r="61" spans="5:5" s="32" customFormat="1">
      <c r="E61" s="33"/>
    </row>
    <row r="62" spans="5:5" s="32" customFormat="1">
      <c r="E62" s="33"/>
    </row>
    <row r="63" spans="5:5" s="32" customFormat="1">
      <c r="E63" s="33"/>
    </row>
    <row r="64" spans="5:5" s="32" customFormat="1">
      <c r="E64" s="33"/>
    </row>
    <row r="65" spans="5:5" s="32" customFormat="1">
      <c r="E65" s="33"/>
    </row>
    <row r="66" spans="5:5" s="32" customFormat="1">
      <c r="E66" s="33"/>
    </row>
    <row r="67" spans="5:5" s="32" customFormat="1">
      <c r="E67" s="33"/>
    </row>
    <row r="68" spans="5:5" s="32" customFormat="1">
      <c r="E68" s="33"/>
    </row>
    <row r="69" spans="5:5" s="32" customFormat="1">
      <c r="E69" s="33"/>
    </row>
    <row r="70" spans="5:5" s="32" customFormat="1">
      <c r="E70" s="33"/>
    </row>
    <row r="71" spans="5:5" s="32" customFormat="1">
      <c r="E71" s="33"/>
    </row>
    <row r="72" spans="5:5" s="32" customFormat="1">
      <c r="E72" s="33"/>
    </row>
    <row r="73" spans="5:5" s="32" customFormat="1">
      <c r="E73" s="33"/>
    </row>
    <row r="74" spans="5:5" s="32" customFormat="1">
      <c r="E74" s="33"/>
    </row>
    <row r="75" spans="5:5" s="32" customFormat="1">
      <c r="E75" s="33"/>
    </row>
    <row r="76" spans="5:5" s="32" customFormat="1">
      <c r="E76" s="33"/>
    </row>
    <row r="77" spans="5:5" s="32" customFormat="1">
      <c r="E77" s="33"/>
    </row>
    <row r="78" spans="5:5" s="32" customFormat="1">
      <c r="E78" s="33"/>
    </row>
    <row r="79" spans="5:5" s="32" customFormat="1">
      <c r="E79" s="33"/>
    </row>
    <row r="80" spans="5:5" s="32" customFormat="1">
      <c r="E80" s="33"/>
    </row>
    <row r="81" spans="5:5" s="32" customFormat="1">
      <c r="E81" s="33"/>
    </row>
    <row r="82" spans="5:5" s="32" customFormat="1">
      <c r="E82" s="33"/>
    </row>
    <row r="83" spans="5:5" s="32" customFormat="1">
      <c r="E83" s="33"/>
    </row>
    <row r="84" spans="5:5" s="32" customFormat="1">
      <c r="E84" s="33"/>
    </row>
    <row r="85" spans="5:5" s="32" customFormat="1">
      <c r="E85" s="33"/>
    </row>
    <row r="86" spans="5:5" s="32" customFormat="1">
      <c r="E86" s="33"/>
    </row>
    <row r="87" spans="5:5" s="32" customFormat="1">
      <c r="E87" s="33"/>
    </row>
    <row r="88" spans="5:5" s="32" customFormat="1">
      <c r="E88" s="33"/>
    </row>
    <row r="89" spans="5:5" s="32" customFormat="1">
      <c r="E89" s="33"/>
    </row>
    <row r="90" spans="5:5" s="32" customFormat="1">
      <c r="E90" s="33"/>
    </row>
    <row r="91" spans="5:5" s="32" customFormat="1">
      <c r="E91" s="33"/>
    </row>
    <row r="92" spans="5:5" s="32" customFormat="1">
      <c r="E92" s="33"/>
    </row>
    <row r="93" spans="5:5" s="32" customFormat="1">
      <c r="E93" s="33"/>
    </row>
    <row r="94" spans="5:5" s="32" customFormat="1">
      <c r="E94" s="33"/>
    </row>
    <row r="95" spans="5:5" s="32" customFormat="1">
      <c r="E95" s="33"/>
    </row>
    <row r="96" spans="5:5" s="32" customFormat="1">
      <c r="E96" s="33"/>
    </row>
    <row r="97" spans="5:5" s="32" customFormat="1">
      <c r="E97" s="33"/>
    </row>
    <row r="98" spans="5:5" s="32" customFormat="1">
      <c r="E98" s="33"/>
    </row>
    <row r="99" spans="5:5" s="32" customFormat="1">
      <c r="E99" s="33"/>
    </row>
    <row r="100" spans="5:5" s="32" customFormat="1">
      <c r="E100" s="33"/>
    </row>
    <row r="101" spans="5:5" s="32" customFormat="1">
      <c r="E101" s="33"/>
    </row>
    <row r="102" spans="5:5" s="32" customFormat="1">
      <c r="E102" s="33"/>
    </row>
    <row r="103" spans="5:5" s="32" customFormat="1">
      <c r="E103" s="33"/>
    </row>
    <row r="104" spans="5:5" s="32" customFormat="1">
      <c r="E104" s="33"/>
    </row>
    <row r="105" spans="5:5" s="32" customFormat="1">
      <c r="E105" s="33"/>
    </row>
    <row r="106" spans="5:5" s="32" customFormat="1">
      <c r="E106" s="33"/>
    </row>
    <row r="107" spans="5:5" s="32" customFormat="1">
      <c r="E107" s="33"/>
    </row>
    <row r="108" spans="5:5" s="32" customFormat="1">
      <c r="E108" s="33"/>
    </row>
    <row r="109" spans="5:5" s="32" customFormat="1">
      <c r="E109" s="33"/>
    </row>
    <row r="110" spans="5:5" s="32" customFormat="1">
      <c r="E110" s="33"/>
    </row>
    <row r="111" spans="5:5" s="32" customFormat="1">
      <c r="E111" s="33"/>
    </row>
    <row r="112" spans="5:5" s="32" customFormat="1">
      <c r="E112" s="33"/>
    </row>
    <row r="113" spans="5:5" s="32" customFormat="1">
      <c r="E113" s="33"/>
    </row>
    <row r="114" spans="5:5" s="32" customFormat="1">
      <c r="E114" s="33"/>
    </row>
    <row r="115" spans="5:5" s="32" customFormat="1">
      <c r="E115" s="33"/>
    </row>
    <row r="116" spans="5:5" s="32" customFormat="1">
      <c r="E116" s="33"/>
    </row>
    <row r="117" spans="5:5" s="32" customFormat="1">
      <c r="E117" s="33"/>
    </row>
    <row r="118" spans="5:5" s="32" customFormat="1">
      <c r="E118" s="33"/>
    </row>
    <row r="119" spans="5:5" s="32" customFormat="1">
      <c r="E119" s="33"/>
    </row>
    <row r="120" spans="5:5" s="32" customFormat="1">
      <c r="E120" s="33"/>
    </row>
    <row r="121" spans="5:5" s="32" customFormat="1">
      <c r="E121" s="33"/>
    </row>
    <row r="122" spans="5:5" s="32" customFormat="1">
      <c r="E122" s="33"/>
    </row>
    <row r="123" spans="5:5" s="32" customFormat="1">
      <c r="E123" s="33"/>
    </row>
    <row r="124" spans="5:5" s="32" customFormat="1">
      <c r="E124" s="33"/>
    </row>
    <row r="125" spans="5:5" s="32" customFormat="1">
      <c r="E125" s="33"/>
    </row>
    <row r="126" spans="5:5" s="32" customFormat="1">
      <c r="E126" s="33"/>
    </row>
    <row r="127" spans="5:5" s="32" customFormat="1">
      <c r="E127" s="33"/>
    </row>
    <row r="128" spans="5:5" s="32" customFormat="1">
      <c r="E128" s="33"/>
    </row>
    <row r="129" spans="5:5" s="32" customFormat="1">
      <c r="E129" s="33"/>
    </row>
    <row r="130" spans="5:5" s="32" customFormat="1">
      <c r="E130" s="33"/>
    </row>
    <row r="131" spans="5:5" s="32" customFormat="1">
      <c r="E131" s="33"/>
    </row>
    <row r="132" spans="5:5" s="32" customFormat="1">
      <c r="E132" s="33"/>
    </row>
    <row r="133" spans="5:5" s="32" customFormat="1">
      <c r="E133" s="33"/>
    </row>
    <row r="134" spans="5:5" s="32" customFormat="1">
      <c r="E134" s="33"/>
    </row>
    <row r="135" spans="5:5" s="32" customFormat="1">
      <c r="E135" s="33"/>
    </row>
    <row r="136" spans="5:5" s="32" customFormat="1">
      <c r="E136" s="33"/>
    </row>
    <row r="137" spans="5:5" s="32" customFormat="1">
      <c r="E137" s="33"/>
    </row>
    <row r="138" spans="5:5" s="32" customFormat="1">
      <c r="E138" s="33"/>
    </row>
    <row r="139" spans="5:5" s="32" customFormat="1">
      <c r="E139" s="33"/>
    </row>
    <row r="140" spans="5:5" s="32" customFormat="1">
      <c r="E140" s="33"/>
    </row>
    <row r="141" spans="5:5" s="32" customFormat="1">
      <c r="E141" s="33"/>
    </row>
    <row r="142" spans="5:5" s="32" customFormat="1">
      <c r="E142" s="33"/>
    </row>
    <row r="143" spans="5:5" s="32" customFormat="1">
      <c r="E143" s="33"/>
    </row>
    <row r="144" spans="5:5" s="32" customFormat="1">
      <c r="E144" s="33"/>
    </row>
    <row r="145" spans="5:5" s="32" customFormat="1">
      <c r="E145" s="33"/>
    </row>
    <row r="146" spans="5:5" s="32" customFormat="1">
      <c r="E146" s="33"/>
    </row>
    <row r="147" spans="5:5" s="32" customFormat="1">
      <c r="E147" s="33"/>
    </row>
    <row r="148" spans="5:5" s="32" customFormat="1">
      <c r="E148" s="33"/>
    </row>
    <row r="149" spans="5:5" s="32" customFormat="1">
      <c r="E149" s="33"/>
    </row>
    <row r="150" spans="5:5" s="32" customFormat="1">
      <c r="E150" s="33"/>
    </row>
    <row r="151" spans="5:5" s="32" customFormat="1">
      <c r="E151" s="33"/>
    </row>
    <row r="152" spans="5:5" s="32" customFormat="1">
      <c r="E152" s="33"/>
    </row>
    <row r="153" spans="5:5" s="32" customFormat="1">
      <c r="E153" s="33"/>
    </row>
    <row r="154" spans="5:5" s="32" customFormat="1">
      <c r="E154" s="33"/>
    </row>
    <row r="155" spans="5:5" s="32" customFormat="1">
      <c r="E155" s="33"/>
    </row>
    <row r="156" spans="5:5" s="32" customFormat="1">
      <c r="E156" s="33"/>
    </row>
    <row r="157" spans="5:5" s="32" customFormat="1">
      <c r="E157" s="33"/>
    </row>
    <row r="158" spans="5:5" s="32" customFormat="1">
      <c r="E158" s="33"/>
    </row>
    <row r="159" spans="5:5" s="32" customFormat="1">
      <c r="E159" s="33"/>
    </row>
    <row r="160" spans="5:5" s="32" customFormat="1">
      <c r="E160" s="33"/>
    </row>
    <row r="161" spans="5:5" s="32" customFormat="1">
      <c r="E161" s="33"/>
    </row>
    <row r="162" spans="5:5" s="32" customFormat="1">
      <c r="E162" s="33"/>
    </row>
    <row r="163" spans="5:5" s="32" customFormat="1">
      <c r="E163" s="33"/>
    </row>
    <row r="164" spans="5:5" s="32" customFormat="1">
      <c r="E164" s="33"/>
    </row>
    <row r="165" spans="5:5" s="32" customFormat="1">
      <c r="E165" s="33"/>
    </row>
    <row r="166" spans="5:5" s="32" customFormat="1">
      <c r="E166" s="33"/>
    </row>
    <row r="167" spans="5:5" s="32" customFormat="1">
      <c r="E167" s="33"/>
    </row>
    <row r="168" spans="5:5" s="32" customFormat="1">
      <c r="E168" s="33"/>
    </row>
    <row r="169" spans="5:5" s="32" customFormat="1">
      <c r="E169" s="33"/>
    </row>
    <row r="170" spans="5:5" s="32" customFormat="1">
      <c r="E170" s="33"/>
    </row>
    <row r="171" spans="5:5" s="32" customFormat="1">
      <c r="E171" s="33"/>
    </row>
    <row r="172" spans="5:5" s="32" customFormat="1">
      <c r="E172" s="33"/>
    </row>
    <row r="173" spans="5:5" s="32" customFormat="1">
      <c r="E173" s="33"/>
    </row>
    <row r="174" spans="5:5" s="32" customFormat="1">
      <c r="E174" s="33"/>
    </row>
    <row r="175" spans="5:5" s="32" customFormat="1">
      <c r="E175" s="33"/>
    </row>
    <row r="176" spans="5:5" s="32" customFormat="1">
      <c r="E176" s="33"/>
    </row>
    <row r="177" spans="5:5" s="32" customFormat="1">
      <c r="E177" s="33"/>
    </row>
    <row r="178" spans="5:5" s="32" customFormat="1">
      <c r="E178" s="33"/>
    </row>
    <row r="179" spans="5:5" s="32" customFormat="1">
      <c r="E179" s="33"/>
    </row>
    <row r="180" spans="5:5" s="32" customFormat="1">
      <c r="E180" s="33"/>
    </row>
    <row r="181" spans="5:5" s="32" customFormat="1">
      <c r="E181" s="33"/>
    </row>
    <row r="182" spans="5:5" s="32" customFormat="1">
      <c r="E182" s="33"/>
    </row>
    <row r="183" spans="5:5" s="32" customFormat="1">
      <c r="E183" s="33"/>
    </row>
    <row r="184" spans="5:5" s="32" customFormat="1">
      <c r="E184" s="33"/>
    </row>
    <row r="185" spans="5:5" s="32" customFormat="1">
      <c r="E185" s="33"/>
    </row>
    <row r="186" spans="5:5" s="32" customFormat="1">
      <c r="E186" s="33"/>
    </row>
    <row r="187" spans="5:5" s="32" customFormat="1">
      <c r="E187" s="33"/>
    </row>
    <row r="188" spans="5:5" s="32" customFormat="1">
      <c r="E188" s="33"/>
    </row>
    <row r="189" spans="5:5" s="32" customFormat="1">
      <c r="E189" s="33"/>
    </row>
    <row r="190" spans="5:5" s="32" customFormat="1">
      <c r="E190" s="33"/>
    </row>
    <row r="191" spans="5:5" s="32" customFormat="1">
      <c r="E191" s="33"/>
    </row>
    <row r="192" spans="5:5" s="32" customFormat="1">
      <c r="E192" s="33"/>
    </row>
    <row r="193" spans="5:5" s="32" customFormat="1">
      <c r="E193" s="33"/>
    </row>
    <row r="194" spans="5:5" s="32" customFormat="1">
      <c r="E194" s="33"/>
    </row>
    <row r="195" spans="5:5" s="32" customFormat="1">
      <c r="E195" s="33"/>
    </row>
    <row r="196" spans="5:5" s="32" customFormat="1">
      <c r="E196" s="33"/>
    </row>
    <row r="197" spans="5:5" s="32" customFormat="1">
      <c r="E197" s="33"/>
    </row>
    <row r="198" spans="5:5" s="32" customFormat="1">
      <c r="E198" s="33"/>
    </row>
    <row r="199" spans="5:5" s="32" customFormat="1">
      <c r="E199" s="33"/>
    </row>
    <row r="200" spans="5:5" s="32" customFormat="1">
      <c r="E200" s="33"/>
    </row>
    <row r="201" spans="5:5" s="32" customFormat="1">
      <c r="E201" s="33"/>
    </row>
    <row r="202" spans="5:5" s="32" customFormat="1">
      <c r="E202" s="33"/>
    </row>
    <row r="203" spans="5:5" s="32" customFormat="1">
      <c r="E203" s="33"/>
    </row>
    <row r="204" spans="5:5" s="32" customFormat="1">
      <c r="E204" s="33"/>
    </row>
    <row r="205" spans="5:5" s="32" customFormat="1">
      <c r="E205" s="33"/>
    </row>
    <row r="206" spans="5:5" s="32" customFormat="1">
      <c r="E206" s="33"/>
    </row>
    <row r="207" spans="5:5" s="32" customFormat="1">
      <c r="E207" s="33"/>
    </row>
    <row r="208" spans="5:5" s="32" customFormat="1">
      <c r="E208" s="33"/>
    </row>
    <row r="209" spans="5:5" s="32" customFormat="1">
      <c r="E209" s="33"/>
    </row>
    <row r="210" spans="5:5" s="32" customFormat="1">
      <c r="E210" s="33"/>
    </row>
    <row r="211" spans="5:5" s="32" customFormat="1">
      <c r="E211" s="33"/>
    </row>
    <row r="212" spans="5:5" s="32" customFormat="1">
      <c r="E212" s="33"/>
    </row>
    <row r="213" spans="5:5" s="32" customFormat="1">
      <c r="E213" s="33"/>
    </row>
    <row r="214" spans="5:5" s="32" customFormat="1">
      <c r="E214" s="33"/>
    </row>
    <row r="215" spans="5:5" s="32" customFormat="1">
      <c r="E215" s="33"/>
    </row>
    <row r="216" spans="5:5" s="32" customFormat="1">
      <c r="E216" s="33"/>
    </row>
    <row r="217" spans="5:5" s="32" customFormat="1">
      <c r="E217" s="33"/>
    </row>
    <row r="218" spans="5:5" s="32" customFormat="1">
      <c r="E218" s="33"/>
    </row>
    <row r="219" spans="5:5" s="32" customFormat="1">
      <c r="E219" s="33"/>
    </row>
    <row r="220" spans="5:5" s="32" customFormat="1">
      <c r="E220" s="33"/>
    </row>
    <row r="221" spans="5:5" s="32" customFormat="1">
      <c r="E221" s="33"/>
    </row>
    <row r="222" spans="5:5" s="32" customFormat="1">
      <c r="E222" s="33"/>
    </row>
    <row r="223" spans="5:5" s="32" customFormat="1">
      <c r="E223" s="33"/>
    </row>
    <row r="224" spans="5:5" s="32" customFormat="1">
      <c r="E224" s="33"/>
    </row>
    <row r="225" spans="5:5" s="32" customFormat="1">
      <c r="E225" s="33"/>
    </row>
    <row r="226" spans="5:5" s="32" customFormat="1">
      <c r="E226" s="33"/>
    </row>
    <row r="227" spans="5:5" s="32" customFormat="1">
      <c r="E227" s="33"/>
    </row>
    <row r="228" spans="5:5" s="32" customFormat="1">
      <c r="E228" s="33"/>
    </row>
    <row r="229" spans="5:5" s="32" customFormat="1">
      <c r="E229" s="33"/>
    </row>
    <row r="230" spans="5:5" s="32" customFormat="1">
      <c r="E230" s="33"/>
    </row>
    <row r="231" spans="5:5" s="32" customFormat="1">
      <c r="E231" s="33"/>
    </row>
    <row r="232" spans="5:5" s="32" customFormat="1">
      <c r="E232" s="33"/>
    </row>
    <row r="233" spans="5:5" s="32" customFormat="1">
      <c r="E233" s="33"/>
    </row>
    <row r="234" spans="5:5" s="32" customFormat="1">
      <c r="E234" s="33"/>
    </row>
    <row r="235" spans="5:5" s="32" customFormat="1">
      <c r="E235" s="33"/>
    </row>
    <row r="236" spans="5:5" s="32" customFormat="1">
      <c r="E236" s="33"/>
    </row>
    <row r="237" spans="5:5" s="32" customFormat="1">
      <c r="E237" s="33"/>
    </row>
    <row r="238" spans="5:5" s="32" customFormat="1">
      <c r="E238" s="33"/>
    </row>
    <row r="239" spans="5:5" s="32" customFormat="1">
      <c r="E239" s="33"/>
    </row>
    <row r="240" spans="5:5" s="32" customFormat="1">
      <c r="E240" s="33"/>
    </row>
    <row r="241" spans="5:5" s="32" customFormat="1">
      <c r="E241" s="33"/>
    </row>
    <row r="242" spans="5:5" s="32" customFormat="1">
      <c r="E242" s="33"/>
    </row>
    <row r="243" spans="5:5" s="32" customFormat="1">
      <c r="E243" s="33"/>
    </row>
    <row r="244" spans="5:5" s="32" customFormat="1">
      <c r="E244" s="33"/>
    </row>
    <row r="245" spans="5:5" s="32" customFormat="1">
      <c r="E245" s="33"/>
    </row>
    <row r="246" spans="5:5" s="32" customFormat="1">
      <c r="E246" s="33"/>
    </row>
    <row r="247" spans="5:5" s="32" customFormat="1">
      <c r="E247" s="33"/>
    </row>
    <row r="248" spans="5:5" s="32" customFormat="1">
      <c r="E248" s="33"/>
    </row>
    <row r="249" spans="5:5" s="32" customFormat="1">
      <c r="E249" s="33"/>
    </row>
    <row r="250" spans="5:5" s="32" customFormat="1">
      <c r="E250" s="33"/>
    </row>
    <row r="251" spans="5:5" s="32" customFormat="1">
      <c r="E251" s="33"/>
    </row>
    <row r="252" spans="5:5" s="32" customFormat="1">
      <c r="E252" s="33"/>
    </row>
    <row r="253" spans="5:5" s="32" customFormat="1">
      <c r="E253" s="33"/>
    </row>
    <row r="254" spans="5:5" s="32" customFormat="1">
      <c r="E254" s="33"/>
    </row>
    <row r="255" spans="5:5" s="32" customFormat="1">
      <c r="E255" s="33"/>
    </row>
    <row r="256" spans="5:5" s="32" customFormat="1">
      <c r="E256" s="33"/>
    </row>
    <row r="257" spans="5:5" s="32" customFormat="1">
      <c r="E257" s="33"/>
    </row>
    <row r="258" spans="5:5" s="32" customFormat="1">
      <c r="E258" s="33"/>
    </row>
    <row r="259" spans="5:5" s="32" customFormat="1">
      <c r="E259" s="33"/>
    </row>
    <row r="260" spans="5:5" s="32" customFormat="1">
      <c r="E260" s="33"/>
    </row>
    <row r="261" spans="5:5" s="32" customFormat="1">
      <c r="E261" s="33"/>
    </row>
    <row r="262" spans="5:5" s="32" customFormat="1">
      <c r="E262" s="33"/>
    </row>
    <row r="263" spans="5:5" s="32" customFormat="1">
      <c r="E263" s="33"/>
    </row>
    <row r="264" spans="5:5" s="32" customFormat="1">
      <c r="E264" s="33"/>
    </row>
    <row r="265" spans="5:5" s="32" customFormat="1">
      <c r="E265" s="33"/>
    </row>
    <row r="266" spans="5:5" s="32" customFormat="1">
      <c r="E266" s="33"/>
    </row>
    <row r="267" spans="5:5" s="32" customFormat="1">
      <c r="E267" s="33"/>
    </row>
    <row r="268" spans="5:5" s="32" customFormat="1">
      <c r="E268" s="33"/>
    </row>
    <row r="269" spans="5:5" s="32" customFormat="1">
      <c r="E269" s="33"/>
    </row>
    <row r="270" spans="5:5" s="32" customFormat="1">
      <c r="E270" s="33"/>
    </row>
    <row r="271" spans="5:5" s="32" customFormat="1">
      <c r="E271" s="33"/>
    </row>
    <row r="272" spans="5:5" s="32" customFormat="1">
      <c r="E272" s="33"/>
    </row>
    <row r="273" spans="5:5" s="32" customFormat="1">
      <c r="E273" s="33"/>
    </row>
    <row r="274" spans="5:5" s="32" customFormat="1">
      <c r="E274" s="33"/>
    </row>
    <row r="275" spans="5:5" s="32" customFormat="1">
      <c r="E275" s="33"/>
    </row>
    <row r="276" spans="5:5" s="32" customFormat="1">
      <c r="E276" s="33"/>
    </row>
    <row r="277" spans="5:5" s="32" customFormat="1">
      <c r="E277" s="33"/>
    </row>
    <row r="278" spans="5:5" s="32" customFormat="1">
      <c r="E278" s="33"/>
    </row>
    <row r="279" spans="5:5" s="32" customFormat="1">
      <c r="E279" s="33"/>
    </row>
    <row r="280" spans="5:5" s="32" customFormat="1">
      <c r="E280" s="33"/>
    </row>
    <row r="281" spans="5:5" s="32" customFormat="1">
      <c r="E281" s="33"/>
    </row>
    <row r="282" spans="5:5" s="32" customFormat="1">
      <c r="E282" s="33"/>
    </row>
    <row r="283" spans="5:5" s="32" customFormat="1">
      <c r="E283" s="33"/>
    </row>
    <row r="284" spans="5:5" s="32" customFormat="1">
      <c r="E284" s="33"/>
    </row>
    <row r="285" spans="5:5" s="32" customFormat="1">
      <c r="E285" s="33"/>
    </row>
    <row r="286" spans="5:5" s="32" customFormat="1">
      <c r="E286" s="33"/>
    </row>
    <row r="287" spans="5:5" s="32" customFormat="1">
      <c r="E287" s="33"/>
    </row>
    <row r="288" spans="5:5" s="32" customFormat="1">
      <c r="E288" s="33"/>
    </row>
    <row r="289" spans="5:5" s="32" customFormat="1">
      <c r="E289" s="33"/>
    </row>
    <row r="290" spans="5:5" s="32" customFormat="1">
      <c r="E290" s="33"/>
    </row>
    <row r="291" spans="5:5" s="32" customFormat="1">
      <c r="E291" s="33"/>
    </row>
    <row r="292" spans="5:5" s="32" customFormat="1">
      <c r="E292" s="33"/>
    </row>
    <row r="293" spans="5:5" s="32" customFormat="1">
      <c r="E293" s="33"/>
    </row>
    <row r="294" spans="5:5" s="32" customFormat="1">
      <c r="E294" s="33"/>
    </row>
    <row r="295" spans="5:5" s="32" customFormat="1">
      <c r="E295" s="33"/>
    </row>
    <row r="296" spans="5:5" s="32" customFormat="1">
      <c r="E296" s="33"/>
    </row>
    <row r="297" spans="5:5" s="32" customFormat="1">
      <c r="E297" s="33"/>
    </row>
    <row r="298" spans="5:5" s="32" customFormat="1">
      <c r="E298" s="33"/>
    </row>
    <row r="299" spans="5:5" s="32" customFormat="1">
      <c r="E299" s="33"/>
    </row>
    <row r="300" spans="5:5" s="32" customFormat="1">
      <c r="E300" s="33"/>
    </row>
    <row r="301" spans="5:5" s="32" customFormat="1">
      <c r="E301" s="33"/>
    </row>
    <row r="302" spans="5:5" s="32" customFormat="1">
      <c r="E302" s="33"/>
    </row>
    <row r="303" spans="5:5" s="32" customFormat="1">
      <c r="E303" s="33"/>
    </row>
    <row r="304" spans="5:5" s="32" customFormat="1">
      <c r="E304" s="33"/>
    </row>
    <row r="305" spans="5:5" s="32" customFormat="1">
      <c r="E305" s="33"/>
    </row>
    <row r="306" spans="5:5" s="32" customFormat="1">
      <c r="E306" s="33"/>
    </row>
    <row r="307" spans="5:5" s="32" customFormat="1">
      <c r="E307" s="33"/>
    </row>
    <row r="308" spans="5:5" s="32" customFormat="1">
      <c r="E308" s="33"/>
    </row>
    <row r="309" spans="5:5" s="32" customFormat="1">
      <c r="E309" s="33"/>
    </row>
    <row r="310" spans="5:5" s="32" customFormat="1">
      <c r="E310" s="33"/>
    </row>
    <row r="311" spans="5:5" s="32" customFormat="1">
      <c r="E311" s="33"/>
    </row>
    <row r="312" spans="5:5" s="32" customFormat="1">
      <c r="E312" s="33"/>
    </row>
    <row r="313" spans="5:5" s="32" customFormat="1">
      <c r="E313" s="33"/>
    </row>
    <row r="314" spans="5:5" s="32" customFormat="1">
      <c r="E314" s="33"/>
    </row>
    <row r="315" spans="5:5" s="32" customFormat="1">
      <c r="E315" s="33"/>
    </row>
    <row r="316" spans="5:5" s="32" customFormat="1">
      <c r="E316" s="33"/>
    </row>
    <row r="317" spans="5:5" s="32" customFormat="1">
      <c r="E317" s="33"/>
    </row>
    <row r="318" spans="5:5" s="32" customFormat="1">
      <c r="E318" s="33"/>
    </row>
    <row r="319" spans="5:5" s="32" customFormat="1">
      <c r="E319" s="33"/>
    </row>
    <row r="320" spans="5:5" s="32" customFormat="1">
      <c r="E320" s="33"/>
    </row>
    <row r="321" spans="5:5" s="32" customFormat="1">
      <c r="E321" s="33"/>
    </row>
    <row r="322" spans="5:5" s="32" customFormat="1">
      <c r="E322" s="33"/>
    </row>
    <row r="323" spans="5:5" s="32" customFormat="1">
      <c r="E323" s="33"/>
    </row>
    <row r="324" spans="5:5" s="32" customFormat="1">
      <c r="E324" s="33"/>
    </row>
    <row r="325" spans="5:5" s="32" customFormat="1">
      <c r="E325" s="33"/>
    </row>
    <row r="326" spans="5:5" s="32" customFormat="1">
      <c r="E326" s="33"/>
    </row>
    <row r="327" spans="5:5" s="32" customFormat="1">
      <c r="E327" s="33"/>
    </row>
    <row r="328" spans="5:5" s="32" customFormat="1">
      <c r="E328" s="33"/>
    </row>
    <row r="329" spans="5:5" s="32" customFormat="1">
      <c r="E329" s="33"/>
    </row>
    <row r="330" spans="5:5" s="32" customFormat="1">
      <c r="E330" s="33"/>
    </row>
    <row r="331" spans="5:5" s="32" customFormat="1">
      <c r="E331" s="33"/>
    </row>
    <row r="332" spans="5:5" s="32" customFormat="1">
      <c r="E332" s="33"/>
    </row>
    <row r="333" spans="5:5" s="32" customFormat="1">
      <c r="E333" s="33"/>
    </row>
    <row r="334" spans="5:5" s="32" customFormat="1">
      <c r="E334" s="33"/>
    </row>
    <row r="335" spans="5:5" s="32" customFormat="1">
      <c r="E335" s="33"/>
    </row>
    <row r="336" spans="5:5" s="32" customFormat="1">
      <c r="E336" s="33"/>
    </row>
    <row r="337" spans="5:5" s="32" customFormat="1">
      <c r="E337" s="33"/>
    </row>
    <row r="338" spans="5:5" s="32" customFormat="1">
      <c r="E338" s="33"/>
    </row>
    <row r="339" spans="5:5" s="32" customFormat="1">
      <c r="E339" s="33"/>
    </row>
    <row r="340" spans="5:5" s="32" customFormat="1">
      <c r="E340" s="33"/>
    </row>
    <row r="341" spans="5:5" s="32" customFormat="1">
      <c r="E341" s="33"/>
    </row>
    <row r="342" spans="5:5" s="32" customFormat="1">
      <c r="E342" s="33"/>
    </row>
    <row r="343" spans="5:5" s="32" customFormat="1">
      <c r="E343" s="33"/>
    </row>
    <row r="344" spans="5:5" s="32" customFormat="1">
      <c r="E344" s="33"/>
    </row>
    <row r="345" spans="5:5" s="32" customFormat="1">
      <c r="E345" s="33"/>
    </row>
    <row r="346" spans="5:5" s="32" customFormat="1">
      <c r="E346" s="33"/>
    </row>
    <row r="347" spans="5:5" s="32" customFormat="1">
      <c r="E347" s="33"/>
    </row>
    <row r="348" spans="5:5" s="32" customFormat="1">
      <c r="E348" s="33"/>
    </row>
    <row r="349" spans="5:5" s="32" customFormat="1">
      <c r="E349" s="33"/>
    </row>
    <row r="350" spans="5:5" s="32" customFormat="1">
      <c r="E350" s="33"/>
    </row>
    <row r="351" spans="5:5" s="32" customFormat="1">
      <c r="E351" s="33"/>
    </row>
    <row r="352" spans="5:5" s="32" customFormat="1">
      <c r="E352" s="33"/>
    </row>
    <row r="353" spans="5:5" s="32" customFormat="1">
      <c r="E353" s="33"/>
    </row>
    <row r="354" spans="5:5" s="32" customFormat="1">
      <c r="E354" s="33"/>
    </row>
    <row r="355" spans="5:5" s="32" customFormat="1">
      <c r="E355" s="33"/>
    </row>
    <row r="356" spans="5:5" s="32" customFormat="1">
      <c r="E356" s="33"/>
    </row>
    <row r="357" spans="5:5" s="32" customFormat="1">
      <c r="E357" s="33"/>
    </row>
    <row r="358" spans="5:5" s="32" customFormat="1">
      <c r="E358" s="33"/>
    </row>
    <row r="359" spans="5:5" s="32" customFormat="1">
      <c r="E359" s="33"/>
    </row>
    <row r="360" spans="5:5" s="32" customFormat="1">
      <c r="E360" s="33"/>
    </row>
    <row r="361" spans="5:5" s="32" customFormat="1">
      <c r="E361" s="33"/>
    </row>
    <row r="362" spans="5:5" s="32" customFormat="1">
      <c r="E362" s="33"/>
    </row>
    <row r="363" spans="5:5" s="32" customFormat="1">
      <c r="E363" s="33"/>
    </row>
    <row r="364" spans="5:5" s="32" customFormat="1">
      <c r="E364" s="33"/>
    </row>
    <row r="365" spans="5:5" s="32" customFormat="1">
      <c r="E365" s="33"/>
    </row>
    <row r="366" spans="5:5" s="32" customFormat="1">
      <c r="E366" s="33"/>
    </row>
    <row r="367" spans="5:5" s="32" customFormat="1">
      <c r="E367" s="33"/>
    </row>
    <row r="368" spans="5:5" s="32" customFormat="1">
      <c r="E368" s="33"/>
    </row>
    <row r="369" spans="5:5" s="32" customFormat="1">
      <c r="E369" s="33"/>
    </row>
    <row r="370" spans="5:5" s="32" customFormat="1">
      <c r="E370" s="33"/>
    </row>
    <row r="371" spans="5:5" s="32" customFormat="1">
      <c r="E371" s="33"/>
    </row>
    <row r="372" spans="5:5" s="32" customFormat="1">
      <c r="E372" s="33"/>
    </row>
    <row r="373" spans="5:5" s="32" customFormat="1">
      <c r="E373" s="33"/>
    </row>
    <row r="374" spans="5:5" s="32" customFormat="1">
      <c r="E374" s="33"/>
    </row>
    <row r="375" spans="5:5" s="32" customFormat="1">
      <c r="E375" s="33"/>
    </row>
    <row r="376" spans="5:5" s="32" customFormat="1">
      <c r="E376" s="33"/>
    </row>
    <row r="377" spans="5:5" s="32" customFormat="1">
      <c r="E377" s="33"/>
    </row>
    <row r="378" spans="5:5" s="32" customFormat="1">
      <c r="E378" s="33"/>
    </row>
    <row r="379" spans="5:5" s="32" customFormat="1">
      <c r="E379" s="33"/>
    </row>
    <row r="380" spans="5:5" s="32" customFormat="1">
      <c r="E380" s="33"/>
    </row>
    <row r="381" spans="5:5" s="32" customFormat="1">
      <c r="E381" s="33"/>
    </row>
    <row r="382" spans="5:5" s="32" customFormat="1">
      <c r="E382" s="33"/>
    </row>
    <row r="383" spans="5:5" s="32" customFormat="1">
      <c r="E383" s="33"/>
    </row>
    <row r="384" spans="5:5" s="32" customFormat="1">
      <c r="E384" s="33"/>
    </row>
    <row r="385" spans="5:5" s="32" customFormat="1">
      <c r="E385" s="33"/>
    </row>
    <row r="386" spans="5:5" s="32" customFormat="1">
      <c r="E386" s="33"/>
    </row>
    <row r="387" spans="5:5" s="32" customFormat="1">
      <c r="E387" s="33"/>
    </row>
    <row r="388" spans="5:5" s="32" customFormat="1">
      <c r="E388" s="33"/>
    </row>
    <row r="389" spans="5:5" s="32" customFormat="1">
      <c r="E389" s="33"/>
    </row>
    <row r="390" spans="5:5" s="32" customFormat="1">
      <c r="E390" s="33"/>
    </row>
    <row r="391" spans="5:5" s="32" customFormat="1">
      <c r="E391" s="33"/>
    </row>
    <row r="392" spans="5:5" s="32" customFormat="1">
      <c r="E392" s="33"/>
    </row>
    <row r="393" spans="5:5" s="32" customFormat="1">
      <c r="E393" s="33"/>
    </row>
    <row r="394" spans="5:5" s="32" customFormat="1">
      <c r="E394" s="33"/>
    </row>
    <row r="395" spans="5:5" s="32" customFormat="1">
      <c r="E395" s="33"/>
    </row>
    <row r="396" spans="5:5" s="32" customFormat="1">
      <c r="E396" s="33"/>
    </row>
    <row r="397" spans="5:5" s="32" customFormat="1">
      <c r="E397" s="33"/>
    </row>
    <row r="398" spans="5:5" s="32" customFormat="1">
      <c r="E398" s="33"/>
    </row>
    <row r="399" spans="5:5" s="32" customFormat="1">
      <c r="E399" s="33"/>
    </row>
    <row r="400" spans="5:5" s="32" customFormat="1">
      <c r="E400" s="33"/>
    </row>
    <row r="401" spans="5:5" s="32" customFormat="1">
      <c r="E401" s="33"/>
    </row>
    <row r="402" spans="5:5" s="32" customFormat="1">
      <c r="E402" s="33"/>
    </row>
    <row r="403" spans="5:5" s="32" customFormat="1">
      <c r="E403" s="33"/>
    </row>
  </sheetData>
  <mergeCells count="3">
    <mergeCell ref="A1:G2"/>
    <mergeCell ref="A3:D3"/>
    <mergeCell ref="F3:K3"/>
  </mergeCells>
  <conditionalFormatting sqref="B5:B28">
    <cfRule type="containsText" dxfId="27" priority="1" operator="containsText" text="Yes/No">
      <formula>NOT(ISERROR(SEARCH("Yes/No",B5)))</formula>
    </cfRule>
    <cfRule type="containsText" dxfId="26" priority="2" operator="containsText" text="Yes/No">
      <formula>NOT(ISERROR(SEARCH("Yes/No",B5)))</formula>
    </cfRule>
    <cfRule type="containsText" dxfId="25" priority="8" operator="containsText" text="Sim/Não">
      <formula>NOT(ISERROR(SEARCH("Sim/Não",B5)))</formula>
    </cfRule>
    <cfRule type="containsText" dxfId="24" priority="9" operator="containsText" text="Sim/Não">
      <formula>NOT(ISERROR(SEARCH("Sim/Não",B5)))</formula>
    </cfRule>
  </conditionalFormatting>
  <conditionalFormatting sqref="D5:D28">
    <cfRule type="containsText" dxfId="23" priority="7" operator="containsText" text="(Selecionar)">
      <formula>NOT(ISERROR(SEARCH("(Selecionar)",D5)))</formula>
    </cfRule>
  </conditionalFormatting>
  <conditionalFormatting sqref="D5:D452">
    <cfRule type="containsText" dxfId="22" priority="6" operator="containsText" text="(Selecionar)">
      <formula>NOT(ISERROR(SEARCH("(Selecionar)",D5)))</formula>
    </cfRule>
  </conditionalFormatting>
  <conditionalFormatting sqref="B5:B236">
    <cfRule type="containsText" dxfId="21" priority="5" operator="containsText" text="Sim/Não">
      <formula>NOT(ISERROR(SEARCH("Sim/Não",B5)))</formula>
    </cfRule>
  </conditionalFormatting>
  <conditionalFormatting sqref="J5:J202">
    <cfRule type="containsText" dxfId="20" priority="4" operator="containsText" text="Nome do Local">
      <formula>NOT(ISERROR(SEARCH("Nome do Local",J5)))</formula>
    </cfRule>
  </conditionalFormatting>
  <conditionalFormatting sqref="K5:K215">
    <cfRule type="containsText" dxfId="19" priority="3" operator="containsText" text="(Selecionar)">
      <formula>NOT(ISERROR(SEARCH("(Selecionar)",K5)))</formula>
    </cfRule>
  </conditionalFormatting>
  <dataValidations count="5">
    <dataValidation type="list" allowBlank="1" showInputMessage="1" showErrorMessage="1" sqref="H27:H28" xr:uid="{00000000-0002-0000-0100-000000000000}">
      <formula1>"'--,AVAC,Eletricidade,Infraestrutura,Segurança,Outra"</formula1>
    </dataValidation>
    <dataValidation type="list" allowBlank="1" showInputMessage="1" showErrorMessage="1" sqref="J5:J28" xr:uid="{00000000-0002-0000-0100-000001000000}">
      <formula1>$A$5:$A$200</formula1>
    </dataValidation>
    <dataValidation type="list" allowBlank="1" showInputMessage="1" showErrorMessage="1" sqref="K27:K28" xr:uid="{00000000-0002-0000-0100-000002000000}">
      <formula1>"(Selecionar),Manual de instruções,Histórico de reparações,Registo de falhas descritas,Manual + Histórico reparações, Manual + Registo falhas, Histórico reparações + Registo falhas, Outros"</formula1>
    </dataValidation>
    <dataValidation type="list" allowBlank="1" showInputMessage="1" showErrorMessage="1" sqref="B5:B28" xr:uid="{00000000-0002-0000-0100-000003000000}">
      <formula1>"Yes/No,Yes,No"</formula1>
    </dataValidation>
    <dataValidation type="list" allowBlank="1" showInputMessage="1" showErrorMessage="1" sqref="H5:H26" xr:uid="{00000000-0002-0000-0100-000004000000}">
      <formula1>"'--,HVAC,Electricity,Infrastructure,Security,Other"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'Back (protegido)'!$E$1:$E$8</xm:f>
          </x14:formula1>
          <xm:sqref>K5:K26</xm:sqref>
        </x14:dataValidation>
        <x14:dataValidation type="list" allowBlank="1" showInputMessage="1" showErrorMessage="1" xr:uid="{00000000-0002-0000-0100-000006000000}">
          <x14:formula1>
            <xm:f>'Back (protegido)'!$C$1:$C$201</xm:f>
          </x14:formula1>
          <xm:sqref>D5:D28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5"/>
  <sheetViews>
    <sheetView zoomScale="90" zoomScaleNormal="90" workbookViewId="0">
      <selection sqref="A1:C2"/>
    </sheetView>
  </sheetViews>
  <sheetFormatPr defaultRowHeight="14.4"/>
  <cols>
    <col min="1" max="1" width="75.6640625" style="19" customWidth="1"/>
    <col min="2" max="2" width="78.6640625" style="19" customWidth="1"/>
    <col min="3" max="3" width="20.88671875" style="19" customWidth="1"/>
    <col min="4" max="4" width="89.33203125" style="19" customWidth="1"/>
    <col min="5" max="16384" width="8.88671875" style="19"/>
  </cols>
  <sheetData>
    <row r="1" spans="1:4" ht="30.75" customHeight="1">
      <c r="A1" s="68" t="s">
        <v>207</v>
      </c>
      <c r="B1" s="68"/>
      <c r="C1" s="68"/>
      <c r="D1" s="17"/>
    </row>
    <row r="2" spans="1:4" ht="18.75" customHeight="1">
      <c r="A2" s="68"/>
      <c r="B2" s="68"/>
      <c r="C2" s="68"/>
      <c r="D2" s="17"/>
    </row>
    <row r="3" spans="1:4" ht="59.25" customHeight="1">
      <c r="A3" s="70" t="s">
        <v>203</v>
      </c>
      <c r="B3" s="70"/>
      <c r="C3" s="70"/>
      <c r="D3" s="34"/>
    </row>
    <row r="4" spans="1:4" s="37" customFormat="1" ht="27.75" customHeight="1">
      <c r="A4" s="36" t="s">
        <v>138</v>
      </c>
      <c r="B4" s="36" t="s">
        <v>139</v>
      </c>
      <c r="C4" s="36" t="s">
        <v>140</v>
      </c>
      <c r="D4" s="36" t="s">
        <v>141</v>
      </c>
    </row>
    <row r="5" spans="1:4">
      <c r="A5" s="22" t="s">
        <v>142</v>
      </c>
      <c r="B5" s="22" t="s">
        <v>83</v>
      </c>
      <c r="C5" s="35" t="str">
        <f>IF(B5='Back (protegido)'!H$2,"A",IF(B5='Back (protegido)'!H$3,"B",IF(B5='Back (protegido)'!H$4,"B/C",IF(B5='Back (protegido)'!H$5,"C",IF(B5='Back (protegido)'!H$6,"D","--")))))</f>
        <v>B</v>
      </c>
    </row>
    <row r="6" spans="1:4">
      <c r="A6" s="22" t="s">
        <v>143</v>
      </c>
      <c r="B6" s="22" t="s">
        <v>81</v>
      </c>
      <c r="C6" s="35" t="str">
        <f>IF(B6='Back (protegido)'!H$2,"A",IF(B6='Back (protegido)'!H$3,"B",IF(B6='Back (protegido)'!H$4,"B/C",IF(B6='Back (protegido)'!H$5,"C",IF(B6='Back (protegido)'!H$6,"D","--")))))</f>
        <v>A</v>
      </c>
    </row>
    <row r="7" spans="1:4">
      <c r="A7" s="22" t="s">
        <v>144</v>
      </c>
      <c r="B7" s="22" t="s">
        <v>84</v>
      </c>
      <c r="C7" s="35" t="str">
        <f>IF(B7='Back (protegido)'!H$2,"A",IF(B7='Back (protegido)'!H$3,"B",IF(B7='Back (protegido)'!H$4,"B/C",IF(B7='Back (protegido)'!H$5,"C",IF(B7='Back (protegido)'!H$6,"D","--")))))</f>
        <v>B/C</v>
      </c>
    </row>
    <row r="8" spans="1:4">
      <c r="A8" s="22" t="s">
        <v>145</v>
      </c>
      <c r="B8" s="22" t="s">
        <v>82</v>
      </c>
      <c r="C8" s="35" t="str">
        <f>IF(B8='Back (protegido)'!H$2,"A",IF(B8='Back (protegido)'!H$3,"B",IF(B8='Back (protegido)'!H$4,"B/C",IF(B8='Back (protegido)'!H$5,"C",IF(B8='Back (protegido)'!H$6,"D","--")))))</f>
        <v>D</v>
      </c>
    </row>
    <row r="9" spans="1:4">
      <c r="A9" s="22" t="s">
        <v>146</v>
      </c>
      <c r="B9" s="22" t="s">
        <v>83</v>
      </c>
      <c r="C9" s="35" t="str">
        <f>IF(B9='Back (protegido)'!H$2,"A",IF(B9='Back (protegido)'!H$3,"B",IF(B9='Back (protegido)'!H$4,"B/C",IF(B9='Back (protegido)'!H$5,"C",IF(B9='Back (protegido)'!H$6,"D","--")))))</f>
        <v>B</v>
      </c>
    </row>
    <row r="10" spans="1:4">
      <c r="A10" s="22" t="s">
        <v>147</v>
      </c>
      <c r="B10" s="22" t="s">
        <v>85</v>
      </c>
      <c r="C10" s="35" t="str">
        <f>IF(B10='Back (protegido)'!H$2,"A",IF(B10='Back (protegido)'!H$3,"B",IF(B10='Back (protegido)'!H$4,"B/C",IF(B10='Back (protegido)'!H$5,"C",IF(B10='Back (protegido)'!H$6,"D","--")))))</f>
        <v>C</v>
      </c>
    </row>
    <row r="11" spans="1:4">
      <c r="A11" s="22" t="s">
        <v>148</v>
      </c>
      <c r="B11" s="22" t="s">
        <v>82</v>
      </c>
      <c r="C11" s="35" t="str">
        <f>IF(B11='Back (protegido)'!H$2,"A",IF(B11='Back (protegido)'!H$3,"B",IF(B11='Back (protegido)'!H$4,"B/C",IF(B11='Back (protegido)'!H$5,"C",IF(B11='Back (protegido)'!H$6,"D","--")))))</f>
        <v>D</v>
      </c>
    </row>
    <row r="12" spans="1:4">
      <c r="A12" s="22" t="s">
        <v>146</v>
      </c>
      <c r="B12" s="22" t="s">
        <v>81</v>
      </c>
      <c r="C12" s="35" t="str">
        <f>IF(B12='Back (protegido)'!H$2,"A",IF(B12='Back (protegido)'!H$3,"B",IF(B12='Back (protegido)'!H$4,"B/C",IF(B12='Back (protegido)'!H$5,"C",IF(B12='Back (protegido)'!H$6,"D","--")))))</f>
        <v>A</v>
      </c>
    </row>
    <row r="13" spans="1:4">
      <c r="A13" s="22" t="s">
        <v>73</v>
      </c>
      <c r="B13" s="22" t="s">
        <v>73</v>
      </c>
      <c r="C13" s="35" t="str">
        <f>IF(B13='Back (protegido)'!H$2,"A",IF(B13='Back (protegido)'!H$3,"B",IF(B13='Back (protegido)'!H$4,"B/C",IF(B13='Back (protegido)'!H$5,"C",IF(B13='Back (protegido)'!H$6,"D","--")))))</f>
        <v>--</v>
      </c>
    </row>
    <row r="14" spans="1:4">
      <c r="A14" s="22" t="s">
        <v>73</v>
      </c>
      <c r="B14" s="22" t="s">
        <v>73</v>
      </c>
      <c r="C14" s="35" t="str">
        <f>IF(B14='Back (protegido)'!H$2,"A",IF(B14='Back (protegido)'!H$3,"B",IF(B14='Back (protegido)'!H$4,"B/C",IF(B14='Back (protegido)'!H$5,"C",IF(B14='Back (protegido)'!H$6,"D","--")))))</f>
        <v>--</v>
      </c>
    </row>
    <row r="15" spans="1:4">
      <c r="A15" s="22" t="s">
        <v>73</v>
      </c>
      <c r="B15" s="22" t="s">
        <v>73</v>
      </c>
      <c r="C15" s="35" t="str">
        <f>IF(B15='Back (protegido)'!H$2,"A",IF(B15='Back (protegido)'!H$3,"B",IF(B15='Back (protegido)'!H$4,"B/C",IF(B15='Back (protegido)'!H$5,"C",IF(B15='Back (protegido)'!H$6,"D","--")))))</f>
        <v>--</v>
      </c>
    </row>
    <row r="16" spans="1:4">
      <c r="A16" s="22" t="s">
        <v>73</v>
      </c>
      <c r="B16" s="22" t="s">
        <v>73</v>
      </c>
      <c r="C16" s="35" t="str">
        <f>IF(B16='Back (protegido)'!H$2,"A",IF(B16='Back (protegido)'!H$3,"B",IF(B16='Back (protegido)'!H$4,"B/C",IF(B16='Back (protegido)'!H$5,"C",IF(B16='Back (protegido)'!H$6,"D","--")))))</f>
        <v>--</v>
      </c>
    </row>
    <row r="17" spans="1:3">
      <c r="A17" s="22" t="s">
        <v>73</v>
      </c>
      <c r="B17" s="22" t="s">
        <v>73</v>
      </c>
      <c r="C17" s="35" t="str">
        <f>IF(B17='Back (protegido)'!H$2,"A",IF(B17='Back (protegido)'!H$3,"B",IF(B17='Back (protegido)'!H$4,"B/C",IF(B17='Back (protegido)'!H$5,"C",IF(B17='Back (protegido)'!H$6,"D","--")))))</f>
        <v>--</v>
      </c>
    </row>
    <row r="18" spans="1:3">
      <c r="A18" s="22" t="s">
        <v>73</v>
      </c>
      <c r="B18" s="22" t="s">
        <v>73</v>
      </c>
      <c r="C18" s="35" t="str">
        <f>IF(B18='Back (protegido)'!H$2,"A",IF(B18='Back (protegido)'!H$3,"B",IF(B18='Back (protegido)'!H$4,"B/C",IF(B18='Back (protegido)'!H$5,"C",IF(B18='Back (protegido)'!H$6,"D","--")))))</f>
        <v>--</v>
      </c>
    </row>
    <row r="19" spans="1:3">
      <c r="A19" s="22" t="s">
        <v>73</v>
      </c>
      <c r="B19" s="22" t="s">
        <v>73</v>
      </c>
      <c r="C19" s="35" t="str">
        <f>IF(B19='Back (protegido)'!H$2,"A",IF(B19='Back (protegido)'!H$3,"B",IF(B19='Back (protegido)'!H$4,"B/C",IF(B19='Back (protegido)'!H$5,"C",IF(B19='Back (protegido)'!H$6,"D","--")))))</f>
        <v>--</v>
      </c>
    </row>
    <row r="20" spans="1:3">
      <c r="A20" s="22" t="s">
        <v>73</v>
      </c>
      <c r="B20" s="22" t="s">
        <v>73</v>
      </c>
      <c r="C20" s="35" t="str">
        <f>IF(B20='Back (protegido)'!H$2,"A",IF(B20='Back (protegido)'!H$3,"B",IF(B20='Back (protegido)'!H$4,"B/C",IF(B20='Back (protegido)'!H$5,"C",IF(B20='Back (protegido)'!H$6,"D","--")))))</f>
        <v>--</v>
      </c>
    </row>
    <row r="21" spans="1:3">
      <c r="A21" s="22" t="s">
        <v>73</v>
      </c>
      <c r="B21" s="22" t="s">
        <v>73</v>
      </c>
      <c r="C21" s="35" t="str">
        <f>IF(B21='Back (protegido)'!H$2,"A",IF(B21='Back (protegido)'!H$3,"B",IF(B21='Back (protegido)'!H$4,"B/C",IF(B21='Back (protegido)'!H$5,"C",IF(B21='Back (protegido)'!H$6,"D","--")))))</f>
        <v>--</v>
      </c>
    </row>
    <row r="22" spans="1:3">
      <c r="A22" s="22" t="s">
        <v>73</v>
      </c>
      <c r="B22" s="22" t="s">
        <v>73</v>
      </c>
      <c r="C22" s="35" t="str">
        <f>IF(B22='Back (protegido)'!H$2,"A",IF(B22='Back (protegido)'!H$3,"B",IF(B22='Back (protegido)'!H$4,"B/C",IF(B22='Back (protegido)'!H$5,"C",IF(B22='Back (protegido)'!H$6,"D","--")))))</f>
        <v>--</v>
      </c>
    </row>
    <row r="23" spans="1:3">
      <c r="A23" s="22" t="s">
        <v>73</v>
      </c>
      <c r="B23" s="22" t="s">
        <v>73</v>
      </c>
      <c r="C23" s="35" t="str">
        <f>IF(B23='Back (protegido)'!H$2,"A",IF(B23='Back (protegido)'!H$3,"B",IF(B23='Back (protegido)'!H$4,"B/C",IF(B23='Back (protegido)'!H$5,"C",IF(B23='Back (protegido)'!H$6,"D","--")))))</f>
        <v>--</v>
      </c>
    </row>
    <row r="24" spans="1:3">
      <c r="A24" s="22" t="s">
        <v>73</v>
      </c>
      <c r="B24" s="22" t="s">
        <v>73</v>
      </c>
      <c r="C24" s="35" t="str">
        <f>IF(B24='Back (protegido)'!H$2,"A",IF(B24='Back (protegido)'!H$3,"B",IF(B24='Back (protegido)'!H$4,"B/C",IF(B24='Back (protegido)'!H$5,"C",IF(B24='Back (protegido)'!H$6,"D","--")))))</f>
        <v>--</v>
      </c>
    </row>
    <row r="25" spans="1:3">
      <c r="A25" s="22" t="s">
        <v>73</v>
      </c>
      <c r="B25" s="22" t="s">
        <v>73</v>
      </c>
      <c r="C25" s="35" t="str">
        <f>IF(B25='Back (protegido)'!H$2,"A",IF(B25='Back (protegido)'!H$3,"B",IF(B25='Back (protegido)'!H$4,"B/C",IF(B25='Back (protegido)'!H$5,"C",IF(B25='Back (protegido)'!H$6,"D","--")))))</f>
        <v>--</v>
      </c>
    </row>
    <row r="26" spans="1:3">
      <c r="A26" s="22" t="s">
        <v>73</v>
      </c>
      <c r="B26" s="22" t="s">
        <v>73</v>
      </c>
      <c r="C26" s="35" t="str">
        <f>IF(B26='Back (protegido)'!H$2,"A",IF(B26='Back (protegido)'!H$3,"B",IF(B26='Back (protegido)'!H$4,"B/C",IF(B26='Back (protegido)'!H$5,"C",IF(B26='Back (protegido)'!H$6,"D","--")))))</f>
        <v>--</v>
      </c>
    </row>
    <row r="27" spans="1:3">
      <c r="A27" s="22" t="s">
        <v>73</v>
      </c>
      <c r="B27" s="22" t="s">
        <v>73</v>
      </c>
      <c r="C27" s="35" t="str">
        <f>IF(B27='Back (protegido)'!H$2,"A",IF(B27='Back (protegido)'!H$3,"B",IF(B27='Back (protegido)'!H$4,"B/C",IF(B27='Back (protegido)'!H$5,"C",IF(B27='Back (protegido)'!H$6,"D","--")))))</f>
        <v>--</v>
      </c>
    </row>
    <row r="28" spans="1:3">
      <c r="A28" s="22" t="s">
        <v>73</v>
      </c>
      <c r="B28" s="22" t="s">
        <v>73</v>
      </c>
      <c r="C28" s="35" t="str">
        <f>IF(B28='Back (protegido)'!H$2,"A",IF(B28='Back (protegido)'!H$3,"B",IF(B28='Back (protegido)'!H$4,"B/C",IF(B28='Back (protegido)'!H$5,"C",IF(B28='Back (protegido)'!H$6,"D","--")))))</f>
        <v>--</v>
      </c>
    </row>
    <row r="29" spans="1:3">
      <c r="A29" s="22" t="s">
        <v>73</v>
      </c>
      <c r="B29" s="22" t="s">
        <v>73</v>
      </c>
      <c r="C29" s="35" t="str">
        <f>IF(B29='Back (protegido)'!H$2,"A",IF(B29='Back (protegido)'!H$3,"B",IF(B29='Back (protegido)'!H$4,"B/C",IF(B29='Back (protegido)'!H$5,"C",IF(B29='Back (protegido)'!H$6,"D","--")))))</f>
        <v>--</v>
      </c>
    </row>
    <row r="30" spans="1:3">
      <c r="A30" s="22" t="s">
        <v>73</v>
      </c>
      <c r="B30" s="22" t="s">
        <v>73</v>
      </c>
      <c r="C30" s="35" t="str">
        <f>IF(B30='Back (protegido)'!H$2,"A",IF(B30='Back (protegido)'!H$3,"B",IF(B30='Back (protegido)'!H$4,"B/C",IF(B30='Back (protegido)'!H$5,"C",IF(B30='Back (protegido)'!H$6,"D","--")))))</f>
        <v>--</v>
      </c>
    </row>
    <row r="31" spans="1:3">
      <c r="A31" s="22" t="s">
        <v>73</v>
      </c>
      <c r="B31" s="22" t="s">
        <v>73</v>
      </c>
      <c r="C31" s="35" t="str">
        <f>IF(B31='Back (protegido)'!H$2,"A",IF(B31='Back (protegido)'!H$3,"B",IF(B31='Back (protegido)'!H$4,"B/C",IF(B31='Back (protegido)'!H$5,"C",IF(B31='Back (protegido)'!H$6,"D","--")))))</f>
        <v>--</v>
      </c>
    </row>
    <row r="32" spans="1:3">
      <c r="A32" s="22" t="s">
        <v>73</v>
      </c>
      <c r="B32" s="22" t="s">
        <v>73</v>
      </c>
      <c r="C32" s="35" t="str">
        <f>IF(B32='Back (protegido)'!H$2,"A",IF(B32='Back (protegido)'!H$3,"B",IF(B32='Back (protegido)'!H$4,"B/C",IF(B32='Back (protegido)'!H$5,"C",IF(B32='Back (protegido)'!H$6,"D","--")))))</f>
        <v>--</v>
      </c>
    </row>
    <row r="33" spans="1:3">
      <c r="A33" s="22" t="s">
        <v>73</v>
      </c>
      <c r="B33" s="22" t="s">
        <v>73</v>
      </c>
      <c r="C33" s="35" t="str">
        <f>IF(B33='Back (protegido)'!H$2,"A",IF(B33='Back (protegido)'!H$3,"B",IF(B33='Back (protegido)'!H$4,"B/C",IF(B33='Back (protegido)'!H$5,"C",IF(B33='Back (protegido)'!H$6,"D","--")))))</f>
        <v>--</v>
      </c>
    </row>
    <row r="34" spans="1:3">
      <c r="A34" s="22" t="s">
        <v>73</v>
      </c>
      <c r="B34" s="22" t="s">
        <v>73</v>
      </c>
      <c r="C34" s="35" t="str">
        <f>IF(B34='Back (protegido)'!H$2,"A",IF(B34='Back (protegido)'!H$3,"B",IF(B34='Back (protegido)'!H$4,"B/C",IF(B34='Back (protegido)'!H$5,"C",IF(B34='Back (protegido)'!H$6,"D","--")))))</f>
        <v>--</v>
      </c>
    </row>
    <row r="35" spans="1:3">
      <c r="A35" s="22" t="s">
        <v>73</v>
      </c>
      <c r="B35" s="22" t="s">
        <v>73</v>
      </c>
      <c r="C35" s="35" t="str">
        <f>IF(B35='Back (protegido)'!H$2,"A",IF(B35='Back (protegido)'!H$3,"B",IF(B35='Back (protegido)'!H$4,"B/C",IF(B35='Back (protegido)'!H$5,"C",IF(B35='Back (protegido)'!H$6,"D","--")))))</f>
        <v>--</v>
      </c>
    </row>
    <row r="36" spans="1:3">
      <c r="A36" s="22" t="s">
        <v>73</v>
      </c>
      <c r="B36" s="22" t="s">
        <v>73</v>
      </c>
      <c r="C36" s="35" t="str">
        <f>IF(B36='Back (protegido)'!H$2,"A",IF(B36='Back (protegido)'!H$3,"B",IF(B36='Back (protegido)'!H$4,"B/C",IF(B36='Back (protegido)'!H$5,"C",IF(B36='Back (protegido)'!H$6,"D","--")))))</f>
        <v>--</v>
      </c>
    </row>
    <row r="37" spans="1:3">
      <c r="A37" s="22" t="s">
        <v>73</v>
      </c>
      <c r="B37" s="22" t="s">
        <v>73</v>
      </c>
      <c r="C37" s="35" t="str">
        <f>IF(B37='Back (protegido)'!H$2,"A",IF(B37='Back (protegido)'!H$3,"B",IF(B37='Back (protegido)'!H$4,"B/C",IF(B37='Back (protegido)'!H$5,"C",IF(B37='Back (protegido)'!H$6,"D","--")))))</f>
        <v>--</v>
      </c>
    </row>
    <row r="38" spans="1:3">
      <c r="A38" s="22" t="s">
        <v>73</v>
      </c>
      <c r="B38" s="22" t="s">
        <v>73</v>
      </c>
      <c r="C38" s="35" t="str">
        <f>IF(B38='Back (protegido)'!H$2,"A",IF(B38='Back (protegido)'!H$3,"B",IF(B38='Back (protegido)'!H$4,"B/C",IF(B38='Back (protegido)'!H$5,"C",IF(B38='Back (protegido)'!H$6,"D","--")))))</f>
        <v>--</v>
      </c>
    </row>
    <row r="39" spans="1:3">
      <c r="A39" s="22" t="s">
        <v>73</v>
      </c>
      <c r="B39" s="22" t="s">
        <v>73</v>
      </c>
      <c r="C39" s="35" t="str">
        <f>IF(B39='Back (protegido)'!H$2,"A",IF(B39='Back (protegido)'!H$3,"B",IF(B39='Back (protegido)'!H$4,"B/C",IF(B39='Back (protegido)'!H$5,"C",IF(B39='Back (protegido)'!H$6,"D","--")))))</f>
        <v>--</v>
      </c>
    </row>
    <row r="40" spans="1:3">
      <c r="A40" s="22" t="s">
        <v>73</v>
      </c>
      <c r="B40" s="22" t="s">
        <v>73</v>
      </c>
      <c r="C40" s="35" t="str">
        <f>IF(B40='Back (protegido)'!H$2,"A",IF(B40='Back (protegido)'!H$3,"B",IF(B40='Back (protegido)'!H$4,"B/C",IF(B40='Back (protegido)'!H$5,"C",IF(B40='Back (protegido)'!H$6,"D","--")))))</f>
        <v>--</v>
      </c>
    </row>
    <row r="41" spans="1:3">
      <c r="A41" s="22" t="s">
        <v>73</v>
      </c>
      <c r="B41" s="22" t="s">
        <v>73</v>
      </c>
      <c r="C41" s="35" t="str">
        <f>IF(B41='Back (protegido)'!H$2,"A",IF(B41='Back (protegido)'!H$3,"B",IF(B41='Back (protegido)'!H$4,"B/C",IF(B41='Back (protegido)'!H$5,"C",IF(B41='Back (protegido)'!H$6,"D","--")))))</f>
        <v>--</v>
      </c>
    </row>
    <row r="42" spans="1:3">
      <c r="A42" s="22" t="s">
        <v>73</v>
      </c>
      <c r="B42" s="22" t="s">
        <v>73</v>
      </c>
      <c r="C42" s="35" t="str">
        <f>IF(B42='Back (protegido)'!H$2,"A",IF(B42='Back (protegido)'!H$3,"B",IF(B42='Back (protegido)'!H$4,"B/C",IF(B42='Back (protegido)'!H$5,"C",IF(B42='Back (protegido)'!H$6,"D","--")))))</f>
        <v>--</v>
      </c>
    </row>
    <row r="43" spans="1:3">
      <c r="A43" s="22" t="s">
        <v>73</v>
      </c>
      <c r="B43" s="22" t="s">
        <v>73</v>
      </c>
      <c r="C43" s="35" t="str">
        <f>IF(B43='Back (protegido)'!H$2,"A",IF(B43='Back (protegido)'!H$3,"B",IF(B43='Back (protegido)'!H$4,"B/C",IF(B43='Back (protegido)'!H$5,"C",IF(B43='Back (protegido)'!H$6,"D","--")))))</f>
        <v>--</v>
      </c>
    </row>
    <row r="44" spans="1:3">
      <c r="A44" s="22" t="s">
        <v>73</v>
      </c>
      <c r="B44" s="22" t="s">
        <v>73</v>
      </c>
      <c r="C44" s="35" t="str">
        <f>IF(B44='Back (protegido)'!H$2,"A",IF(B44='Back (protegido)'!H$3,"B",IF(B44='Back (protegido)'!H$4,"B/C",IF(B44='Back (protegido)'!H$5,"C",IF(B44='Back (protegido)'!H$6,"D","--")))))</f>
        <v>--</v>
      </c>
    </row>
    <row r="45" spans="1:3">
      <c r="A45" s="22" t="s">
        <v>73</v>
      </c>
      <c r="B45" s="22" t="s">
        <v>73</v>
      </c>
      <c r="C45" s="35" t="str">
        <f>IF(B45='Back (protegido)'!H$2,"A",IF(B45='Back (protegido)'!H$3,"B",IF(B45='Back (protegido)'!H$4,"B/C",IF(B45='Back (protegido)'!H$5,"C",IF(B45='Back (protegido)'!H$6,"D","--")))))</f>
        <v>--</v>
      </c>
    </row>
    <row r="46" spans="1:3">
      <c r="A46" s="22" t="s">
        <v>73</v>
      </c>
      <c r="B46" s="22" t="s">
        <v>73</v>
      </c>
      <c r="C46" s="35" t="str">
        <f>IF(B46='Back (protegido)'!H$2,"A",IF(B46='Back (protegido)'!H$3,"B",IF(B46='Back (protegido)'!H$4,"B/C",IF(B46='Back (protegido)'!H$5,"C",IF(B46='Back (protegido)'!H$6,"D","--")))))</f>
        <v>--</v>
      </c>
    </row>
    <row r="47" spans="1:3">
      <c r="A47" s="22" t="s">
        <v>73</v>
      </c>
      <c r="B47" s="22" t="s">
        <v>73</v>
      </c>
      <c r="C47" s="35" t="str">
        <f>IF(B47='Back (protegido)'!H$2,"A",IF(B47='Back (protegido)'!H$3,"B",IF(B47='Back (protegido)'!H$4,"B/C",IF(B47='Back (protegido)'!H$5,"C",IF(B47='Back (protegido)'!H$6,"D","--")))))</f>
        <v>--</v>
      </c>
    </row>
    <row r="48" spans="1:3">
      <c r="A48" s="22" t="s">
        <v>73</v>
      </c>
      <c r="B48" s="22" t="s">
        <v>73</v>
      </c>
      <c r="C48" s="35" t="str">
        <f>IF(B48='Back (protegido)'!H$2,"A",IF(B48='Back (protegido)'!H$3,"B",IF(B48='Back (protegido)'!H$4,"B/C",IF(B48='Back (protegido)'!H$5,"C",IF(B48='Back (protegido)'!H$6,"D","--")))))</f>
        <v>--</v>
      </c>
    </row>
    <row r="49" spans="1:3">
      <c r="A49" s="22" t="s">
        <v>73</v>
      </c>
      <c r="B49" s="22" t="s">
        <v>73</v>
      </c>
      <c r="C49" s="35" t="str">
        <f>IF(B49='Back (protegido)'!H$2,"A",IF(B49='Back (protegido)'!H$3,"B",IF(B49='Back (protegido)'!H$4,"B/C",IF(B49='Back (protegido)'!H$5,"C",IF(B49='Back (protegido)'!H$6,"D","--")))))</f>
        <v>--</v>
      </c>
    </row>
    <row r="50" spans="1:3">
      <c r="A50" s="22" t="s">
        <v>73</v>
      </c>
      <c r="B50" s="22" t="s">
        <v>73</v>
      </c>
      <c r="C50" s="35" t="str">
        <f>IF(B50='Back (protegido)'!H$2,"A",IF(B50='Back (protegido)'!H$3,"B",IF(B50='Back (protegido)'!H$4,"B/C",IF(B50='Back (protegido)'!H$5,"C",IF(B50='Back (protegido)'!H$6,"D","--")))))</f>
        <v>--</v>
      </c>
    </row>
    <row r="51" spans="1:3">
      <c r="A51" s="22" t="s">
        <v>73</v>
      </c>
      <c r="B51" s="22" t="s">
        <v>73</v>
      </c>
      <c r="C51" s="35" t="str">
        <f>IF(B51='Back (protegido)'!H$2,"A",IF(B51='Back (protegido)'!H$3,"B",IF(B51='Back (protegido)'!H$4,"B/C",IF(B51='Back (protegido)'!H$5,"C",IF(B51='Back (protegido)'!H$6,"D","--")))))</f>
        <v>--</v>
      </c>
    </row>
    <row r="52" spans="1:3">
      <c r="A52" s="22" t="s">
        <v>73</v>
      </c>
      <c r="B52" s="22" t="s">
        <v>73</v>
      </c>
      <c r="C52" s="35" t="str">
        <f>IF(B52='Back (protegido)'!H$2,"A",IF(B52='Back (protegido)'!H$3,"B",IF(B52='Back (protegido)'!H$4,"B/C",IF(B52='Back (protegido)'!H$5,"C",IF(B52='Back (protegido)'!H$6,"D","--")))))</f>
        <v>--</v>
      </c>
    </row>
    <row r="53" spans="1:3">
      <c r="A53" s="22" t="s">
        <v>73</v>
      </c>
      <c r="B53" s="22" t="s">
        <v>73</v>
      </c>
      <c r="C53" s="35" t="str">
        <f>IF(B53='Back (protegido)'!H$2,"A",IF(B53='Back (protegido)'!H$3,"B",IF(B53='Back (protegido)'!H$4,"B/C",IF(B53='Back (protegido)'!H$5,"C",IF(B53='Back (protegido)'!H$6,"D","--")))))</f>
        <v>--</v>
      </c>
    </row>
    <row r="54" spans="1:3">
      <c r="A54" s="22" t="s">
        <v>73</v>
      </c>
      <c r="B54" s="22" t="s">
        <v>73</v>
      </c>
      <c r="C54" s="35" t="str">
        <f>IF(B54='Back (protegido)'!H$2,"A",IF(B54='Back (protegido)'!H$3,"B",IF(B54='Back (protegido)'!H$4,"B/C",IF(B54='Back (protegido)'!H$5,"C",IF(B54='Back (protegido)'!H$6,"D","--")))))</f>
        <v>--</v>
      </c>
    </row>
    <row r="55" spans="1:3">
      <c r="A55" s="22" t="s">
        <v>73</v>
      </c>
      <c r="B55" s="22" t="s">
        <v>73</v>
      </c>
      <c r="C55" s="35" t="str">
        <f>IF(B55='Back (protegido)'!H$2,"A",IF(B55='Back (protegido)'!H$3,"B",IF(B55='Back (protegido)'!H$4,"B/C",IF(B55='Back (protegido)'!H$5,"C",IF(B55='Back (protegido)'!H$6,"D","--")))))</f>
        <v>--</v>
      </c>
    </row>
    <row r="56" spans="1:3">
      <c r="A56" s="22" t="s">
        <v>73</v>
      </c>
      <c r="B56" s="22" t="s">
        <v>73</v>
      </c>
      <c r="C56" s="35" t="str">
        <f>IF(B56='Back (protegido)'!H$2,"A",IF(B56='Back (protegido)'!H$3,"B",IF(B56='Back (protegido)'!H$4,"B/C",IF(B56='Back (protegido)'!H$5,"C",IF(B56='Back (protegido)'!H$6,"D","--")))))</f>
        <v>--</v>
      </c>
    </row>
    <row r="57" spans="1:3">
      <c r="A57" s="22" t="s">
        <v>73</v>
      </c>
      <c r="B57" s="22" t="s">
        <v>73</v>
      </c>
      <c r="C57" s="35" t="str">
        <f>IF(B57='Back (protegido)'!H$2,"A",IF(B57='Back (protegido)'!H$3,"B",IF(B57='Back (protegido)'!H$4,"B/C",IF(B57='Back (protegido)'!H$5,"C",IF(B57='Back (protegido)'!H$6,"D","--")))))</f>
        <v>--</v>
      </c>
    </row>
    <row r="58" spans="1:3">
      <c r="A58" s="22" t="s">
        <v>73</v>
      </c>
      <c r="B58" s="22" t="s">
        <v>73</v>
      </c>
      <c r="C58" s="35" t="str">
        <f>IF(B58='Back (protegido)'!H$2,"A",IF(B58='Back (protegido)'!H$3,"B",IF(B58='Back (protegido)'!H$4,"B/C",IF(B58='Back (protegido)'!H$5,"C",IF(B58='Back (protegido)'!H$6,"D","--")))))</f>
        <v>--</v>
      </c>
    </row>
    <row r="59" spans="1:3">
      <c r="A59" s="22" t="s">
        <v>73</v>
      </c>
      <c r="B59" s="22" t="s">
        <v>73</v>
      </c>
      <c r="C59" s="35" t="str">
        <f>IF(B59='Back (protegido)'!H$2,"A",IF(B59='Back (protegido)'!H$3,"B",IF(B59='Back (protegido)'!H$4,"B/C",IF(B59='Back (protegido)'!H$5,"C",IF(B59='Back (protegido)'!H$6,"D","--")))))</f>
        <v>--</v>
      </c>
    </row>
    <row r="60" spans="1:3">
      <c r="A60" s="22" t="s">
        <v>73</v>
      </c>
      <c r="B60" s="22" t="s">
        <v>73</v>
      </c>
      <c r="C60" s="35" t="str">
        <f>IF(B60='Back (protegido)'!H$2,"A",IF(B60='Back (protegido)'!H$3,"B",IF(B60='Back (protegido)'!H$4,"B/C",IF(B60='Back (protegido)'!H$5,"C",IF(B60='Back (protegido)'!H$6,"D","--")))))</f>
        <v>--</v>
      </c>
    </row>
    <row r="61" spans="1:3">
      <c r="A61" s="22" t="s">
        <v>73</v>
      </c>
      <c r="B61" s="22" t="s">
        <v>73</v>
      </c>
      <c r="C61" s="35" t="str">
        <f>IF(B61='Back (protegido)'!H$2,"A",IF(B61='Back (protegido)'!H$3,"B",IF(B61='Back (protegido)'!H$4,"B/C",IF(B61='Back (protegido)'!H$5,"C",IF(B61='Back (protegido)'!H$6,"D","--")))))</f>
        <v>--</v>
      </c>
    </row>
    <row r="62" spans="1:3">
      <c r="A62" s="22" t="s">
        <v>73</v>
      </c>
      <c r="B62" s="22" t="s">
        <v>73</v>
      </c>
      <c r="C62" s="35" t="str">
        <f>IF(B62='Back (protegido)'!H$2,"A",IF(B62='Back (protegido)'!H$3,"B",IF(B62='Back (protegido)'!H$4,"B/C",IF(B62='Back (protegido)'!H$5,"C",IF(B62='Back (protegido)'!H$6,"D","--")))))</f>
        <v>--</v>
      </c>
    </row>
    <row r="63" spans="1:3">
      <c r="A63" s="22" t="s">
        <v>73</v>
      </c>
      <c r="B63" s="22" t="s">
        <v>73</v>
      </c>
      <c r="C63" s="35" t="str">
        <f>IF(B63='Back (protegido)'!H$2,"A",IF(B63='Back (protegido)'!H$3,"B",IF(B63='Back (protegido)'!H$4,"B/C",IF(B63='Back (protegido)'!H$5,"C",IF(B63='Back (protegido)'!H$6,"D","--")))))</f>
        <v>--</v>
      </c>
    </row>
    <row r="64" spans="1:3">
      <c r="A64" s="22" t="s">
        <v>73</v>
      </c>
      <c r="B64" s="22" t="s">
        <v>73</v>
      </c>
      <c r="C64" s="35" t="str">
        <f>IF(B64='Back (protegido)'!H$2,"A",IF(B64='Back (protegido)'!H$3,"B",IF(B64='Back (protegido)'!H$4,"B/C",IF(B64='Back (protegido)'!H$5,"C",IF(B64='Back (protegido)'!H$6,"D","--")))))</f>
        <v>--</v>
      </c>
    </row>
    <row r="65" spans="1:3">
      <c r="A65" s="22" t="s">
        <v>73</v>
      </c>
      <c r="B65" s="22" t="s">
        <v>73</v>
      </c>
      <c r="C65" s="35" t="str">
        <f>IF(B65='Back (protegido)'!H$2,"A",IF(B65='Back (protegido)'!H$3,"B",IF(B65='Back (protegido)'!H$4,"B/C",IF(B65='Back (protegido)'!H$5,"C",IF(B65='Back (protegido)'!H$6,"D","--")))))</f>
        <v>--</v>
      </c>
    </row>
    <row r="66" spans="1:3">
      <c r="A66" s="22" t="s">
        <v>73</v>
      </c>
      <c r="B66" s="22" t="s">
        <v>73</v>
      </c>
      <c r="C66" s="35" t="str">
        <f>IF(B66='Back (protegido)'!H$2,"A",IF(B66='Back (protegido)'!H$3,"B",IF(B66='Back (protegido)'!H$4,"B/C",IF(B66='Back (protegido)'!H$5,"C",IF(B66='Back (protegido)'!H$6,"D","--")))))</f>
        <v>--</v>
      </c>
    </row>
    <row r="67" spans="1:3">
      <c r="A67" s="22" t="s">
        <v>73</v>
      </c>
      <c r="B67" s="22" t="s">
        <v>73</v>
      </c>
      <c r="C67" s="35" t="str">
        <f>IF(B67='Back (protegido)'!H$2,"A",IF(B67='Back (protegido)'!H$3,"B",IF(B67='Back (protegido)'!H$4,"B/C",IF(B67='Back (protegido)'!H$5,"C",IF(B67='Back (protegido)'!H$6,"D","--")))))</f>
        <v>--</v>
      </c>
    </row>
    <row r="68" spans="1:3">
      <c r="A68" s="22" t="s">
        <v>73</v>
      </c>
      <c r="B68" s="22" t="s">
        <v>73</v>
      </c>
      <c r="C68" s="35" t="str">
        <f>IF(B68='Back (protegido)'!H$2,"A",IF(B68='Back (protegido)'!H$3,"B",IF(B68='Back (protegido)'!H$4,"B/C",IF(B68='Back (protegido)'!H$5,"C",IF(B68='Back (protegido)'!H$6,"D","--")))))</f>
        <v>--</v>
      </c>
    </row>
    <row r="69" spans="1:3">
      <c r="A69" s="22" t="s">
        <v>73</v>
      </c>
      <c r="B69" s="22" t="s">
        <v>73</v>
      </c>
      <c r="C69" s="35" t="str">
        <f>IF(B69='Back (protegido)'!H$2,"A",IF(B69='Back (protegido)'!H$3,"B",IF(B69='Back (protegido)'!H$4,"B/C",IF(B69='Back (protegido)'!H$5,"C",IF(B69='Back (protegido)'!H$6,"D","--")))))</f>
        <v>--</v>
      </c>
    </row>
    <row r="70" spans="1:3">
      <c r="A70" s="22" t="s">
        <v>73</v>
      </c>
      <c r="B70" s="22" t="s">
        <v>73</v>
      </c>
      <c r="C70" s="35" t="str">
        <f>IF(B70='Back (protegido)'!H$2,"A",IF(B70='Back (protegido)'!H$3,"B",IF(B70='Back (protegido)'!H$4,"B/C",IF(B70='Back (protegido)'!H$5,"C",IF(B70='Back (protegido)'!H$6,"D","--")))))</f>
        <v>--</v>
      </c>
    </row>
    <row r="71" spans="1:3">
      <c r="A71" s="22" t="s">
        <v>73</v>
      </c>
      <c r="B71" s="22" t="s">
        <v>73</v>
      </c>
      <c r="C71" s="35" t="str">
        <f>IF(B71='Back (protegido)'!H$2,"A",IF(B71='Back (protegido)'!H$3,"B",IF(B71='Back (protegido)'!H$4,"B/C",IF(B71='Back (protegido)'!H$5,"C",IF(B71='Back (protegido)'!H$6,"D","--")))))</f>
        <v>--</v>
      </c>
    </row>
    <row r="72" spans="1:3">
      <c r="A72" s="22" t="s">
        <v>73</v>
      </c>
      <c r="B72" s="22" t="s">
        <v>73</v>
      </c>
      <c r="C72" s="35" t="str">
        <f>IF(B72='Back (protegido)'!H$2,"A",IF(B72='Back (protegido)'!H$3,"B",IF(B72='Back (protegido)'!H$4,"B/C",IF(B72='Back (protegido)'!H$5,"C",IF(B72='Back (protegido)'!H$6,"D","--")))))</f>
        <v>--</v>
      </c>
    </row>
    <row r="73" spans="1:3">
      <c r="A73" s="22" t="s">
        <v>73</v>
      </c>
      <c r="B73" s="22" t="s">
        <v>73</v>
      </c>
      <c r="C73" s="35" t="str">
        <f>IF(B73='Back (protegido)'!H$2,"A",IF(B73='Back (protegido)'!H$3,"B",IF(B73='Back (protegido)'!H$4,"B/C",IF(B73='Back (protegido)'!H$5,"C",IF(B73='Back (protegido)'!H$6,"D","--")))))</f>
        <v>--</v>
      </c>
    </row>
    <row r="74" spans="1:3">
      <c r="A74" s="22" t="s">
        <v>73</v>
      </c>
      <c r="B74" s="22" t="s">
        <v>73</v>
      </c>
      <c r="C74" s="35" t="str">
        <f>IF(B74='Back (protegido)'!H$2,"A",IF(B74='Back (protegido)'!H$3,"B",IF(B74='Back (protegido)'!H$4,"B/C",IF(B74='Back (protegido)'!H$5,"C",IF(B74='Back (protegido)'!H$6,"D","--")))))</f>
        <v>--</v>
      </c>
    </row>
    <row r="75" spans="1:3">
      <c r="A75" s="22" t="s">
        <v>73</v>
      </c>
      <c r="B75" s="22" t="s">
        <v>73</v>
      </c>
      <c r="C75" s="35" t="str">
        <f>IF(B75='Back (protegido)'!H$2,"A",IF(B75='Back (protegido)'!H$3,"B",IF(B75='Back (protegido)'!H$4,"B/C",IF(B75='Back (protegido)'!H$5,"C",IF(B75='Back (protegido)'!H$6,"D","--")))))</f>
        <v>--</v>
      </c>
    </row>
    <row r="76" spans="1:3">
      <c r="A76" s="22" t="s">
        <v>73</v>
      </c>
      <c r="B76" s="22" t="s">
        <v>73</v>
      </c>
      <c r="C76" s="35" t="str">
        <f>IF(B76='Back (protegido)'!H$2,"A",IF(B76='Back (protegido)'!H$3,"B",IF(B76='Back (protegido)'!H$4,"B/C",IF(B76='Back (protegido)'!H$5,"C",IF(B76='Back (protegido)'!H$6,"D","--")))))</f>
        <v>--</v>
      </c>
    </row>
    <row r="77" spans="1:3">
      <c r="A77" s="22" t="s">
        <v>73</v>
      </c>
      <c r="B77" s="22" t="s">
        <v>73</v>
      </c>
      <c r="C77" s="35" t="str">
        <f>IF(B77='Back (protegido)'!H$2,"A",IF(B77='Back (protegido)'!H$3,"B",IF(B77='Back (protegido)'!H$4,"B/C",IF(B77='Back (protegido)'!H$5,"C",IF(B77='Back (protegido)'!H$6,"D","--")))))</f>
        <v>--</v>
      </c>
    </row>
    <row r="78" spans="1:3">
      <c r="A78" s="22" t="s">
        <v>73</v>
      </c>
      <c r="B78" s="22" t="s">
        <v>73</v>
      </c>
      <c r="C78" s="35" t="str">
        <f>IF(B78='Back (protegido)'!H$2,"A",IF(B78='Back (protegido)'!H$3,"B",IF(B78='Back (protegido)'!H$4,"B/C",IF(B78='Back (protegido)'!H$5,"C",IF(B78='Back (protegido)'!H$6,"D","--")))))</f>
        <v>--</v>
      </c>
    </row>
    <row r="79" spans="1:3">
      <c r="A79" s="22" t="s">
        <v>73</v>
      </c>
      <c r="B79" s="22" t="s">
        <v>73</v>
      </c>
      <c r="C79" s="35" t="str">
        <f>IF(B79='Back (protegido)'!H$2,"A",IF(B79='Back (protegido)'!H$3,"B",IF(B79='Back (protegido)'!H$4,"B/C",IF(B79='Back (protegido)'!H$5,"C",IF(B79='Back (protegido)'!H$6,"D","--")))))</f>
        <v>--</v>
      </c>
    </row>
    <row r="80" spans="1:3">
      <c r="A80" s="22" t="s">
        <v>73</v>
      </c>
      <c r="B80" s="22" t="s">
        <v>73</v>
      </c>
      <c r="C80" s="35" t="str">
        <f>IF(B80='Back (protegido)'!H$2,"A",IF(B80='Back (protegido)'!H$3,"B",IF(B80='Back (protegido)'!H$4,"B/C",IF(B80='Back (protegido)'!H$5,"C",IF(B80='Back (protegido)'!H$6,"D","--")))))</f>
        <v>--</v>
      </c>
    </row>
    <row r="81" spans="1:3">
      <c r="A81" s="22" t="s">
        <v>73</v>
      </c>
      <c r="B81" s="22" t="s">
        <v>73</v>
      </c>
      <c r="C81" s="35" t="str">
        <f>IF(B81='Back (protegido)'!H$2,"A",IF(B81='Back (protegido)'!H$3,"B",IF(B81='Back (protegido)'!H$4,"B/C",IF(B81='Back (protegido)'!H$5,"C",IF(B81='Back (protegido)'!H$6,"D","--")))))</f>
        <v>--</v>
      </c>
    </row>
    <row r="82" spans="1:3">
      <c r="A82" s="22" t="s">
        <v>73</v>
      </c>
      <c r="B82" s="22" t="s">
        <v>73</v>
      </c>
      <c r="C82" s="35" t="str">
        <f>IF(B82='Back (protegido)'!H$2,"A",IF(B82='Back (protegido)'!H$3,"B",IF(B82='Back (protegido)'!H$4,"B/C",IF(B82='Back (protegido)'!H$5,"C",IF(B82='Back (protegido)'!H$6,"D","--")))))</f>
        <v>--</v>
      </c>
    </row>
    <row r="83" spans="1:3">
      <c r="A83" s="22" t="s">
        <v>73</v>
      </c>
      <c r="B83" s="22" t="s">
        <v>73</v>
      </c>
      <c r="C83" s="35" t="str">
        <f>IF(B83='Back (protegido)'!H$2,"A",IF(B83='Back (protegido)'!H$3,"B",IF(B83='Back (protegido)'!H$4,"B/C",IF(B83='Back (protegido)'!H$5,"C",IF(B83='Back (protegido)'!H$6,"D","--")))))</f>
        <v>--</v>
      </c>
    </row>
    <row r="84" spans="1:3">
      <c r="A84" s="22" t="s">
        <v>73</v>
      </c>
      <c r="B84" s="22" t="s">
        <v>73</v>
      </c>
      <c r="C84" s="35" t="str">
        <f>IF(B84='Back (protegido)'!H$2,"A",IF(B84='Back (protegido)'!H$3,"B",IF(B84='Back (protegido)'!H$4,"B/C",IF(B84='Back (protegido)'!H$5,"C",IF(B84='Back (protegido)'!H$6,"D","--")))))</f>
        <v>--</v>
      </c>
    </row>
    <row r="85" spans="1:3">
      <c r="A85" s="22" t="s">
        <v>73</v>
      </c>
      <c r="B85" s="22" t="s">
        <v>73</v>
      </c>
      <c r="C85" s="35" t="str">
        <f>IF(B85='Back (protegido)'!H$2,"A",IF(B85='Back (protegido)'!H$3,"B",IF(B85='Back (protegido)'!H$4,"B/C",IF(B85='Back (protegido)'!H$5,"C",IF(B85='Back (protegido)'!H$6,"D","--")))))</f>
        <v>--</v>
      </c>
    </row>
    <row r="86" spans="1:3">
      <c r="A86" s="22" t="s">
        <v>73</v>
      </c>
      <c r="B86" s="22" t="s">
        <v>73</v>
      </c>
      <c r="C86" s="35" t="str">
        <f>IF(B86='Back (protegido)'!H$2,"A",IF(B86='Back (protegido)'!H$3,"B",IF(B86='Back (protegido)'!H$4,"B/C",IF(B86='Back (protegido)'!H$5,"C",IF(B86='Back (protegido)'!H$6,"D","--")))))</f>
        <v>--</v>
      </c>
    </row>
    <row r="87" spans="1:3">
      <c r="A87" s="22" t="s">
        <v>73</v>
      </c>
      <c r="B87" s="22" t="s">
        <v>73</v>
      </c>
      <c r="C87" s="35" t="str">
        <f>IF(B87='Back (protegido)'!H$2,"A",IF(B87='Back (protegido)'!H$3,"B",IF(B87='Back (protegido)'!H$4,"B/C",IF(B87='Back (protegido)'!H$5,"C",IF(B87='Back (protegido)'!H$6,"D","--")))))</f>
        <v>--</v>
      </c>
    </row>
    <row r="88" spans="1:3">
      <c r="A88" s="22" t="s">
        <v>73</v>
      </c>
      <c r="B88" s="22" t="s">
        <v>73</v>
      </c>
      <c r="C88" s="35" t="str">
        <f>IF(B88='Back (protegido)'!H$2,"A",IF(B88='Back (protegido)'!H$3,"B",IF(B88='Back (protegido)'!H$4,"B/C",IF(B88='Back (protegido)'!H$5,"C",IF(B88='Back (protegido)'!H$6,"D","--")))))</f>
        <v>--</v>
      </c>
    </row>
    <row r="89" spans="1:3">
      <c r="A89" s="22" t="s">
        <v>73</v>
      </c>
      <c r="B89" s="22" t="s">
        <v>73</v>
      </c>
      <c r="C89" s="35" t="str">
        <f>IF(B89='Back (protegido)'!H$2,"A",IF(B89='Back (protegido)'!H$3,"B",IF(B89='Back (protegido)'!H$4,"B/C",IF(B89='Back (protegido)'!H$5,"C",IF(B89='Back (protegido)'!H$6,"D","--")))))</f>
        <v>--</v>
      </c>
    </row>
    <row r="90" spans="1:3">
      <c r="A90" s="22" t="s">
        <v>73</v>
      </c>
      <c r="B90" s="22" t="s">
        <v>73</v>
      </c>
      <c r="C90" s="35" t="str">
        <f>IF(B90='Back (protegido)'!H$2,"A",IF(B90='Back (protegido)'!H$3,"B",IF(B90='Back (protegido)'!H$4,"B/C",IF(B90='Back (protegido)'!H$5,"C",IF(B90='Back (protegido)'!H$6,"D","--")))))</f>
        <v>--</v>
      </c>
    </row>
    <row r="91" spans="1:3">
      <c r="A91" s="22" t="s">
        <v>73</v>
      </c>
      <c r="B91" s="22" t="s">
        <v>73</v>
      </c>
      <c r="C91" s="35" t="str">
        <f>IF(B91='Back (protegido)'!H$2,"A",IF(B91='Back (protegido)'!H$3,"B",IF(B91='Back (protegido)'!H$4,"B/C",IF(B91='Back (protegido)'!H$5,"C",IF(B91='Back (protegido)'!H$6,"D","--")))))</f>
        <v>--</v>
      </c>
    </row>
    <row r="92" spans="1:3">
      <c r="A92" s="22" t="s">
        <v>73</v>
      </c>
      <c r="B92" s="22" t="s">
        <v>73</v>
      </c>
      <c r="C92" s="35" t="str">
        <f>IF(B92='Back (protegido)'!H$2,"A",IF(B92='Back (protegido)'!H$3,"B",IF(B92='Back (protegido)'!H$4,"B/C",IF(B92='Back (protegido)'!H$5,"C",IF(B92='Back (protegido)'!H$6,"D","--")))))</f>
        <v>--</v>
      </c>
    </row>
    <row r="93" spans="1:3">
      <c r="A93" s="22" t="s">
        <v>73</v>
      </c>
      <c r="B93" s="22" t="s">
        <v>73</v>
      </c>
      <c r="C93" s="35" t="str">
        <f>IF(B93='Back (protegido)'!H$2,"A",IF(B93='Back (protegido)'!H$3,"B",IF(B93='Back (protegido)'!H$4,"B/C",IF(B93='Back (protegido)'!H$5,"C",IF(B93='Back (protegido)'!H$6,"D","--")))))</f>
        <v>--</v>
      </c>
    </row>
    <row r="94" spans="1:3">
      <c r="A94" s="22" t="s">
        <v>73</v>
      </c>
      <c r="B94" s="22" t="s">
        <v>73</v>
      </c>
      <c r="C94" s="35" t="str">
        <f>IF(B94='Back (protegido)'!H$2,"A",IF(B94='Back (protegido)'!H$3,"B",IF(B94='Back (protegido)'!H$4,"B/C",IF(B94='Back (protegido)'!H$5,"C",IF(B94='Back (protegido)'!H$6,"D","--")))))</f>
        <v>--</v>
      </c>
    </row>
    <row r="95" spans="1:3">
      <c r="A95" s="22" t="s">
        <v>73</v>
      </c>
      <c r="B95" s="22" t="s">
        <v>73</v>
      </c>
      <c r="C95" s="35" t="str">
        <f>IF(B95='Back (protegido)'!H$2,"A",IF(B95='Back (protegido)'!H$3,"B",IF(B95='Back (protegido)'!H$4,"B/C",IF(B95='Back (protegido)'!H$5,"C",IF(B95='Back (protegido)'!H$6,"D","--")))))</f>
        <v>--</v>
      </c>
    </row>
    <row r="96" spans="1:3">
      <c r="A96" s="22" t="s">
        <v>73</v>
      </c>
      <c r="B96" s="22" t="s">
        <v>73</v>
      </c>
      <c r="C96" s="35" t="str">
        <f>IF(B96='Back (protegido)'!H$2,"A",IF(B96='Back (protegido)'!H$3,"B",IF(B96='Back (protegido)'!H$4,"B/C",IF(B96='Back (protegido)'!H$5,"C",IF(B96='Back (protegido)'!H$6,"D","--")))))</f>
        <v>--</v>
      </c>
    </row>
    <row r="97" spans="1:3">
      <c r="A97" s="22" t="s">
        <v>73</v>
      </c>
      <c r="B97" s="22" t="s">
        <v>73</v>
      </c>
      <c r="C97" s="35" t="str">
        <f>IF(B97='Back (protegido)'!H$2,"A",IF(B97='Back (protegido)'!H$3,"B",IF(B97='Back (protegido)'!H$4,"B/C",IF(B97='Back (protegido)'!H$5,"C",IF(B97='Back (protegido)'!H$6,"D","--")))))</f>
        <v>--</v>
      </c>
    </row>
    <row r="98" spans="1:3">
      <c r="A98" s="22" t="s">
        <v>73</v>
      </c>
      <c r="B98" s="22" t="s">
        <v>73</v>
      </c>
      <c r="C98" s="35" t="str">
        <f>IF(B98='Back (protegido)'!H$2,"A",IF(B98='Back (protegido)'!H$3,"B",IF(B98='Back (protegido)'!H$4,"B/C",IF(B98='Back (protegido)'!H$5,"C",IF(B98='Back (protegido)'!H$6,"D","--")))))</f>
        <v>--</v>
      </c>
    </row>
    <row r="99" spans="1:3">
      <c r="A99" s="22" t="s">
        <v>73</v>
      </c>
      <c r="B99" s="22" t="s">
        <v>73</v>
      </c>
      <c r="C99" s="35" t="str">
        <f>IF(B99='Back (protegido)'!H$2,"A",IF(B99='Back (protegido)'!H$3,"B",IF(B99='Back (protegido)'!H$4,"B/C",IF(B99='Back (protegido)'!H$5,"C",IF(B99='Back (protegido)'!H$6,"D","--")))))</f>
        <v>--</v>
      </c>
    </row>
    <row r="100" spans="1:3">
      <c r="A100" s="22" t="s">
        <v>73</v>
      </c>
      <c r="B100" s="22" t="s">
        <v>73</v>
      </c>
      <c r="C100" s="35" t="str">
        <f>IF(B100='Back (protegido)'!H$2,"A",IF(B100='Back (protegido)'!H$3,"B",IF(B100='Back (protegido)'!H$4,"B/C",IF(B100='Back (protegido)'!H$5,"C",IF(B100='Back (protegido)'!H$6,"D","--")))))</f>
        <v>--</v>
      </c>
    </row>
    <row r="101" spans="1:3">
      <c r="A101" s="22" t="s">
        <v>73</v>
      </c>
      <c r="B101" s="22" t="s">
        <v>73</v>
      </c>
      <c r="C101" s="35" t="str">
        <f>IF(B101='Back (protegido)'!H$2,"A",IF(B101='Back (protegido)'!H$3,"B",IF(B101='Back (protegido)'!H$4,"B/C",IF(B101='Back (protegido)'!H$5,"C",IF(B101='Back (protegido)'!H$6,"D","--")))))</f>
        <v>--</v>
      </c>
    </row>
    <row r="102" spans="1:3">
      <c r="A102" s="22" t="s">
        <v>73</v>
      </c>
      <c r="B102" s="22" t="s">
        <v>73</v>
      </c>
      <c r="C102" s="35" t="str">
        <f>IF(B102='Back (protegido)'!H$2,"A",IF(B102='Back (protegido)'!H$3,"B",IF(B102='Back (protegido)'!H$4,"B/C",IF(B102='Back (protegido)'!H$5,"C",IF(B102='Back (protegido)'!H$6,"D","--")))))</f>
        <v>--</v>
      </c>
    </row>
    <row r="103" spans="1:3">
      <c r="A103" s="22" t="s">
        <v>73</v>
      </c>
      <c r="B103" s="22" t="s">
        <v>73</v>
      </c>
      <c r="C103" s="35" t="str">
        <f>IF(B103='Back (protegido)'!H$2,"A",IF(B103='Back (protegido)'!H$3,"B",IF(B103='Back (protegido)'!H$4,"B/C",IF(B103='Back (protegido)'!H$5,"C",IF(B103='Back (protegido)'!H$6,"D","--")))))</f>
        <v>--</v>
      </c>
    </row>
    <row r="104" spans="1:3">
      <c r="A104" s="22" t="s">
        <v>73</v>
      </c>
      <c r="B104" s="22" t="s">
        <v>73</v>
      </c>
      <c r="C104" s="35" t="str">
        <f>IF(B104='Back (protegido)'!H$2,"A",IF(B104='Back (protegido)'!H$3,"B",IF(B104='Back (protegido)'!H$4,"B/C",IF(B104='Back (protegido)'!H$5,"C",IF(B104='Back (protegido)'!H$6,"D","--")))))</f>
        <v>--</v>
      </c>
    </row>
    <row r="105" spans="1:3">
      <c r="A105" s="22" t="s">
        <v>73</v>
      </c>
      <c r="B105" s="22" t="s">
        <v>73</v>
      </c>
      <c r="C105" s="35" t="str">
        <f>IF(B105='Back (protegido)'!H$2,"A",IF(B105='Back (protegido)'!H$3,"B",IF(B105='Back (protegido)'!H$4,"B/C",IF(B105='Back (protegido)'!H$5,"C",IF(B105='Back (protegido)'!H$6,"D","--")))))</f>
        <v>--</v>
      </c>
    </row>
    <row r="106" spans="1:3">
      <c r="A106" s="22" t="s">
        <v>73</v>
      </c>
      <c r="B106" s="22" t="s">
        <v>73</v>
      </c>
      <c r="C106" s="35" t="str">
        <f>IF(B106='Back (protegido)'!H$2,"A",IF(B106='Back (protegido)'!H$3,"B",IF(B106='Back (protegido)'!H$4,"B/C",IF(B106='Back (protegido)'!H$5,"C",IF(B106='Back (protegido)'!H$6,"D","--")))))</f>
        <v>--</v>
      </c>
    </row>
    <row r="107" spans="1:3">
      <c r="A107" s="22" t="s">
        <v>73</v>
      </c>
      <c r="B107" s="22" t="s">
        <v>73</v>
      </c>
      <c r="C107" s="35" t="str">
        <f>IF(B107='Back (protegido)'!H$2,"A",IF(B107='Back (protegido)'!H$3,"B",IF(B107='Back (protegido)'!H$4,"B/C",IF(B107='Back (protegido)'!H$5,"C",IF(B107='Back (protegido)'!H$6,"D","--")))))</f>
        <v>--</v>
      </c>
    </row>
    <row r="108" spans="1:3">
      <c r="A108" s="22" t="s">
        <v>73</v>
      </c>
      <c r="B108" s="22" t="s">
        <v>73</v>
      </c>
      <c r="C108" s="35" t="str">
        <f>IF(B108='Back (protegido)'!H$2,"A",IF(B108='Back (protegido)'!H$3,"B",IF(B108='Back (protegido)'!H$4,"B/C",IF(B108='Back (protegido)'!H$5,"C",IF(B108='Back (protegido)'!H$6,"D","--")))))</f>
        <v>--</v>
      </c>
    </row>
    <row r="109" spans="1:3">
      <c r="A109" s="22" t="s">
        <v>73</v>
      </c>
      <c r="B109" s="22" t="s">
        <v>73</v>
      </c>
      <c r="C109" s="35" t="str">
        <f>IF(B109='Back (protegido)'!H$2,"A",IF(B109='Back (protegido)'!H$3,"B",IF(B109='Back (protegido)'!H$4,"B/C",IF(B109='Back (protegido)'!H$5,"C",IF(B109='Back (protegido)'!H$6,"D","--")))))</f>
        <v>--</v>
      </c>
    </row>
    <row r="110" spans="1:3">
      <c r="A110" s="22" t="s">
        <v>73</v>
      </c>
      <c r="B110" s="22" t="s">
        <v>73</v>
      </c>
      <c r="C110" s="35" t="str">
        <f>IF(B110='Back (protegido)'!H$2,"A",IF(B110='Back (protegido)'!H$3,"B",IF(B110='Back (protegido)'!H$4,"B/C",IF(B110='Back (protegido)'!H$5,"C",IF(B110='Back (protegido)'!H$6,"D","--")))))</f>
        <v>--</v>
      </c>
    </row>
    <row r="111" spans="1:3">
      <c r="A111" s="22" t="s">
        <v>73</v>
      </c>
      <c r="B111" s="22" t="s">
        <v>73</v>
      </c>
      <c r="C111" s="35" t="str">
        <f>IF(B111='Back (protegido)'!H$2,"A",IF(B111='Back (protegido)'!H$3,"B",IF(B111='Back (protegido)'!H$4,"B/C",IF(B111='Back (protegido)'!H$5,"C",IF(B111='Back (protegido)'!H$6,"D","--")))))</f>
        <v>--</v>
      </c>
    </row>
    <row r="112" spans="1:3">
      <c r="A112" s="22" t="s">
        <v>73</v>
      </c>
      <c r="B112" s="22" t="s">
        <v>73</v>
      </c>
      <c r="C112" s="35" t="str">
        <f>IF(B112='Back (protegido)'!H$2,"A",IF(B112='Back (protegido)'!H$3,"B",IF(B112='Back (protegido)'!H$4,"B/C",IF(B112='Back (protegido)'!H$5,"C",IF(B112='Back (protegido)'!H$6,"D","--")))))</f>
        <v>--</v>
      </c>
    </row>
    <row r="113" spans="1:3">
      <c r="A113" s="22" t="s">
        <v>73</v>
      </c>
      <c r="B113" s="22" t="s">
        <v>73</v>
      </c>
      <c r="C113" s="35" t="str">
        <f>IF(B113='Back (protegido)'!H$2,"A",IF(B113='Back (protegido)'!H$3,"B",IF(B113='Back (protegido)'!H$4,"B/C",IF(B113='Back (protegido)'!H$5,"C",IF(B113='Back (protegido)'!H$6,"D","--")))))</f>
        <v>--</v>
      </c>
    </row>
    <row r="114" spans="1:3">
      <c r="A114" s="22" t="s">
        <v>73</v>
      </c>
      <c r="B114" s="22" t="s">
        <v>73</v>
      </c>
      <c r="C114" s="35" t="str">
        <f>IF(B114='Back (protegido)'!H$2,"A",IF(B114='Back (protegido)'!H$3,"B",IF(B114='Back (protegido)'!H$4,"B/C",IF(B114='Back (protegido)'!H$5,"C",IF(B114='Back (protegido)'!H$6,"D","--")))))</f>
        <v>--</v>
      </c>
    </row>
    <row r="115" spans="1:3">
      <c r="A115" s="22" t="s">
        <v>73</v>
      </c>
      <c r="B115" s="22" t="s">
        <v>73</v>
      </c>
      <c r="C115" s="35" t="str">
        <f>IF(B115='Back (protegido)'!H$2,"A",IF(B115='Back (protegido)'!H$3,"B",IF(B115='Back (protegido)'!H$4,"B/C",IF(B115='Back (protegido)'!H$5,"C",IF(B115='Back (protegido)'!H$6,"D","--")))))</f>
        <v>--</v>
      </c>
    </row>
    <row r="116" spans="1:3">
      <c r="A116" s="22" t="s">
        <v>73</v>
      </c>
      <c r="B116" s="22" t="s">
        <v>73</v>
      </c>
      <c r="C116" s="35" t="str">
        <f>IF(B116='Back (protegido)'!H$2,"A",IF(B116='Back (protegido)'!H$3,"B",IF(B116='Back (protegido)'!H$4,"B/C",IF(B116='Back (protegido)'!H$5,"C",IF(B116='Back (protegido)'!H$6,"D","--")))))</f>
        <v>--</v>
      </c>
    </row>
    <row r="117" spans="1:3">
      <c r="A117" s="22" t="s">
        <v>73</v>
      </c>
      <c r="B117" s="22" t="s">
        <v>73</v>
      </c>
      <c r="C117" s="35" t="str">
        <f>IF(B117='Back (protegido)'!H$2,"A",IF(B117='Back (protegido)'!H$3,"B",IF(B117='Back (protegido)'!H$4,"B/C",IF(B117='Back (protegido)'!H$5,"C",IF(B117='Back (protegido)'!H$6,"D","--")))))</f>
        <v>--</v>
      </c>
    </row>
    <row r="118" spans="1:3">
      <c r="A118" s="22" t="s">
        <v>73</v>
      </c>
      <c r="B118" s="22" t="s">
        <v>73</v>
      </c>
      <c r="C118" s="35" t="str">
        <f>IF(B118='Back (protegido)'!H$2,"A",IF(B118='Back (protegido)'!H$3,"B",IF(B118='Back (protegido)'!H$4,"B/C",IF(B118='Back (protegido)'!H$5,"C",IF(B118='Back (protegido)'!H$6,"D","--")))))</f>
        <v>--</v>
      </c>
    </row>
    <row r="119" spans="1:3">
      <c r="A119" s="22" t="s">
        <v>73</v>
      </c>
      <c r="B119" s="22" t="s">
        <v>73</v>
      </c>
      <c r="C119" s="35" t="str">
        <f>IF(B119='Back (protegido)'!H$2,"A",IF(B119='Back (protegido)'!H$3,"B",IF(B119='Back (protegido)'!H$4,"B/C",IF(B119='Back (protegido)'!H$5,"C",IF(B119='Back (protegido)'!H$6,"D","--")))))</f>
        <v>--</v>
      </c>
    </row>
    <row r="120" spans="1:3">
      <c r="A120" s="22" t="s">
        <v>73</v>
      </c>
      <c r="B120" s="22" t="s">
        <v>73</v>
      </c>
      <c r="C120" s="35" t="str">
        <f>IF(B120='Back (protegido)'!H$2,"A",IF(B120='Back (protegido)'!H$3,"B",IF(B120='Back (protegido)'!H$4,"B/C",IF(B120='Back (protegido)'!H$5,"C",IF(B120='Back (protegido)'!H$6,"D","--")))))</f>
        <v>--</v>
      </c>
    </row>
    <row r="121" spans="1:3">
      <c r="A121" s="22" t="s">
        <v>73</v>
      </c>
      <c r="B121" s="22" t="s">
        <v>73</v>
      </c>
      <c r="C121" s="35" t="str">
        <f>IF(B121='Back (protegido)'!H$2,"A",IF(B121='Back (protegido)'!H$3,"B",IF(B121='Back (protegido)'!H$4,"B/C",IF(B121='Back (protegido)'!H$5,"C",IF(B121='Back (protegido)'!H$6,"D","--")))))</f>
        <v>--</v>
      </c>
    </row>
    <row r="122" spans="1:3">
      <c r="A122" s="22" t="s">
        <v>73</v>
      </c>
      <c r="B122" s="22" t="s">
        <v>73</v>
      </c>
      <c r="C122" s="35" t="str">
        <f>IF(B122='Back (protegido)'!H$2,"A",IF(B122='Back (protegido)'!H$3,"B",IF(B122='Back (protegido)'!H$4,"B/C",IF(B122='Back (protegido)'!H$5,"C",IF(B122='Back (protegido)'!H$6,"D","--")))))</f>
        <v>--</v>
      </c>
    </row>
    <row r="123" spans="1:3">
      <c r="A123" s="22" t="s">
        <v>73</v>
      </c>
      <c r="B123" s="22" t="s">
        <v>73</v>
      </c>
      <c r="C123" s="35" t="str">
        <f>IF(B123='Back (protegido)'!H$2,"A",IF(B123='Back (protegido)'!H$3,"B",IF(B123='Back (protegido)'!H$4,"B/C",IF(B123='Back (protegido)'!H$5,"C",IF(B123='Back (protegido)'!H$6,"D","--")))))</f>
        <v>--</v>
      </c>
    </row>
    <row r="124" spans="1:3">
      <c r="A124" s="22" t="s">
        <v>73</v>
      </c>
      <c r="B124" s="22" t="s">
        <v>73</v>
      </c>
      <c r="C124" s="35" t="str">
        <f>IF(B124='Back (protegido)'!H$2,"A",IF(B124='Back (protegido)'!H$3,"B",IF(B124='Back (protegido)'!H$4,"B/C",IF(B124='Back (protegido)'!H$5,"C",IF(B124='Back (protegido)'!H$6,"D","--")))))</f>
        <v>--</v>
      </c>
    </row>
    <row r="125" spans="1:3">
      <c r="A125" s="22" t="s">
        <v>73</v>
      </c>
      <c r="B125" s="22" t="s">
        <v>73</v>
      </c>
      <c r="C125" s="35" t="str">
        <f>IF(B125='Back (protegido)'!H$2,"A",IF(B125='Back (protegido)'!H$3,"B",IF(B125='Back (protegido)'!H$4,"B/C",IF(B125='Back (protegido)'!H$5,"C",IF(B125='Back (protegido)'!H$6,"D","--")))))</f>
        <v>--</v>
      </c>
    </row>
    <row r="126" spans="1:3">
      <c r="A126" s="22" t="s">
        <v>73</v>
      </c>
      <c r="B126" s="22" t="s">
        <v>73</v>
      </c>
      <c r="C126" s="35" t="str">
        <f>IF(B126='Back (protegido)'!H$2,"A",IF(B126='Back (protegido)'!H$3,"B",IF(B126='Back (protegido)'!H$4,"B/C",IF(B126='Back (protegido)'!H$5,"C",IF(B126='Back (protegido)'!H$6,"D","--")))))</f>
        <v>--</v>
      </c>
    </row>
    <row r="127" spans="1:3">
      <c r="A127" s="22" t="s">
        <v>73</v>
      </c>
      <c r="B127" s="22" t="s">
        <v>73</v>
      </c>
      <c r="C127" s="35" t="str">
        <f>IF(B127='Back (protegido)'!H$2,"A",IF(B127='Back (protegido)'!H$3,"B",IF(B127='Back (protegido)'!H$4,"B/C",IF(B127='Back (protegido)'!H$5,"C",IF(B127='Back (protegido)'!H$6,"D","--")))))</f>
        <v>--</v>
      </c>
    </row>
    <row r="128" spans="1:3">
      <c r="A128" s="22" t="s">
        <v>73</v>
      </c>
      <c r="B128" s="22" t="s">
        <v>73</v>
      </c>
      <c r="C128" s="35" t="str">
        <f>IF(B128='Back (protegido)'!H$2,"A",IF(B128='Back (protegido)'!H$3,"B",IF(B128='Back (protegido)'!H$4,"B/C",IF(B128='Back (protegido)'!H$5,"C",IF(B128='Back (protegido)'!H$6,"D","--")))))</f>
        <v>--</v>
      </c>
    </row>
    <row r="129" spans="1:3">
      <c r="A129" s="22" t="s">
        <v>73</v>
      </c>
      <c r="B129" s="22" t="s">
        <v>73</v>
      </c>
      <c r="C129" s="35" t="str">
        <f>IF(B129='Back (protegido)'!H$2,"A",IF(B129='Back (protegido)'!H$3,"B",IF(B129='Back (protegido)'!H$4,"B/C",IF(B129='Back (protegido)'!H$5,"C",IF(B129='Back (protegido)'!H$6,"D","--")))))</f>
        <v>--</v>
      </c>
    </row>
    <row r="130" spans="1:3">
      <c r="A130" s="22" t="s">
        <v>73</v>
      </c>
      <c r="B130" s="22" t="s">
        <v>73</v>
      </c>
      <c r="C130" s="35" t="str">
        <f>IF(B130='Back (protegido)'!H$2,"A",IF(B130='Back (protegido)'!H$3,"B",IF(B130='Back (protegido)'!H$4,"B/C",IF(B130='Back (protegido)'!H$5,"C",IF(B130='Back (protegido)'!H$6,"D","--")))))</f>
        <v>--</v>
      </c>
    </row>
    <row r="131" spans="1:3">
      <c r="A131" s="22" t="s">
        <v>73</v>
      </c>
      <c r="B131" s="22" t="s">
        <v>73</v>
      </c>
      <c r="C131" s="35" t="str">
        <f>IF(B131='Back (protegido)'!H$2,"A",IF(B131='Back (protegido)'!H$3,"B",IF(B131='Back (protegido)'!H$4,"B/C",IF(B131='Back (protegido)'!H$5,"C",IF(B131='Back (protegido)'!H$6,"D","--")))))</f>
        <v>--</v>
      </c>
    </row>
    <row r="132" spans="1:3">
      <c r="A132" s="22" t="s">
        <v>73</v>
      </c>
      <c r="B132" s="22" t="s">
        <v>73</v>
      </c>
      <c r="C132" s="35" t="str">
        <f>IF(B132='Back (protegido)'!H$2,"A",IF(B132='Back (protegido)'!H$3,"B",IF(B132='Back (protegido)'!H$4,"B/C",IF(B132='Back (protegido)'!H$5,"C",IF(B132='Back (protegido)'!H$6,"D","--")))))</f>
        <v>--</v>
      </c>
    </row>
    <row r="133" spans="1:3">
      <c r="A133" s="22" t="s">
        <v>73</v>
      </c>
      <c r="B133" s="22" t="s">
        <v>73</v>
      </c>
      <c r="C133" s="35" t="str">
        <f>IF(B133='Back (protegido)'!H$2,"A",IF(B133='Back (protegido)'!H$3,"B",IF(B133='Back (protegido)'!H$4,"B/C",IF(B133='Back (protegido)'!H$5,"C",IF(B133='Back (protegido)'!H$6,"D","--")))))</f>
        <v>--</v>
      </c>
    </row>
    <row r="134" spans="1:3">
      <c r="A134" s="22" t="s">
        <v>73</v>
      </c>
      <c r="B134" s="22" t="s">
        <v>73</v>
      </c>
      <c r="C134" s="35" t="str">
        <f>IF(B134='Back (protegido)'!H$2,"A",IF(B134='Back (protegido)'!H$3,"B",IF(B134='Back (protegido)'!H$4,"B/C",IF(B134='Back (protegido)'!H$5,"C",IF(B134='Back (protegido)'!H$6,"D","--")))))</f>
        <v>--</v>
      </c>
    </row>
    <row r="135" spans="1:3">
      <c r="A135" s="22" t="s">
        <v>73</v>
      </c>
      <c r="B135" s="22" t="s">
        <v>73</v>
      </c>
      <c r="C135" s="35" t="str">
        <f>IF(B135='Back (protegido)'!H$2,"A",IF(B135='Back (protegido)'!H$3,"B",IF(B135='Back (protegido)'!H$4,"B/C",IF(B135='Back (protegido)'!H$5,"C",IF(B135='Back (protegido)'!H$6,"D","--")))))</f>
        <v>--</v>
      </c>
    </row>
    <row r="136" spans="1:3">
      <c r="A136" s="22" t="s">
        <v>73</v>
      </c>
      <c r="B136" s="22" t="s">
        <v>73</v>
      </c>
      <c r="C136" s="35" t="str">
        <f>IF(B136='Back (protegido)'!H$2,"A",IF(B136='Back (protegido)'!H$3,"B",IF(B136='Back (protegido)'!H$4,"B/C",IF(B136='Back (protegido)'!H$5,"C",IF(B136='Back (protegido)'!H$6,"D","--")))))</f>
        <v>--</v>
      </c>
    </row>
    <row r="137" spans="1:3">
      <c r="A137" s="22" t="s">
        <v>73</v>
      </c>
      <c r="B137" s="22" t="s">
        <v>73</v>
      </c>
      <c r="C137" s="35" t="str">
        <f>IF(B137='Back (protegido)'!H$2,"A",IF(B137='Back (protegido)'!H$3,"B",IF(B137='Back (protegido)'!H$4,"B/C",IF(B137='Back (protegido)'!H$5,"C",IF(B137='Back (protegido)'!H$6,"D","--")))))</f>
        <v>--</v>
      </c>
    </row>
    <row r="138" spans="1:3">
      <c r="A138" s="22" t="s">
        <v>73</v>
      </c>
      <c r="B138" s="22" t="s">
        <v>73</v>
      </c>
      <c r="C138" s="35" t="str">
        <f>IF(B138='Back (protegido)'!H$2,"A",IF(B138='Back (protegido)'!H$3,"B",IF(B138='Back (protegido)'!H$4,"B/C",IF(B138='Back (protegido)'!H$5,"C",IF(B138='Back (protegido)'!H$6,"D","--")))))</f>
        <v>--</v>
      </c>
    </row>
    <row r="139" spans="1:3">
      <c r="A139" s="22" t="s">
        <v>73</v>
      </c>
      <c r="B139" s="22" t="s">
        <v>73</v>
      </c>
      <c r="C139" s="35" t="str">
        <f>IF(B139='Back (protegido)'!H$2,"A",IF(B139='Back (protegido)'!H$3,"B",IF(B139='Back (protegido)'!H$4,"B/C",IF(B139='Back (protegido)'!H$5,"C",IF(B139='Back (protegido)'!H$6,"D","--")))))</f>
        <v>--</v>
      </c>
    </row>
    <row r="140" spans="1:3">
      <c r="A140" s="22" t="s">
        <v>73</v>
      </c>
      <c r="B140" s="22" t="s">
        <v>73</v>
      </c>
      <c r="C140" s="35" t="str">
        <f>IF(B140='Back (protegido)'!H$2,"A",IF(B140='Back (protegido)'!H$3,"B",IF(B140='Back (protegido)'!H$4,"B/C",IF(B140='Back (protegido)'!H$5,"C",IF(B140='Back (protegido)'!H$6,"D","--")))))</f>
        <v>--</v>
      </c>
    </row>
    <row r="141" spans="1:3">
      <c r="A141" s="22" t="s">
        <v>73</v>
      </c>
      <c r="B141" s="22" t="s">
        <v>73</v>
      </c>
      <c r="C141" s="35" t="str">
        <f>IF(B141='Back (protegido)'!H$2,"A",IF(B141='Back (protegido)'!H$3,"B",IF(B141='Back (protegido)'!H$4,"B/C",IF(B141='Back (protegido)'!H$5,"C",IF(B141='Back (protegido)'!H$6,"D","--")))))</f>
        <v>--</v>
      </c>
    </row>
    <row r="142" spans="1:3">
      <c r="A142" s="22" t="s">
        <v>73</v>
      </c>
      <c r="B142" s="22" t="s">
        <v>73</v>
      </c>
      <c r="C142" s="35" t="str">
        <f>IF(B142='Back (protegido)'!H$2,"A",IF(B142='Back (protegido)'!H$3,"B",IF(B142='Back (protegido)'!H$4,"B/C",IF(B142='Back (protegido)'!H$5,"C",IF(B142='Back (protegido)'!H$6,"D","--")))))</f>
        <v>--</v>
      </c>
    </row>
    <row r="143" spans="1:3">
      <c r="A143" s="22" t="s">
        <v>73</v>
      </c>
      <c r="B143" s="22" t="s">
        <v>73</v>
      </c>
      <c r="C143" s="35" t="str">
        <f>IF(B143='Back (protegido)'!H$2,"A",IF(B143='Back (protegido)'!H$3,"B",IF(B143='Back (protegido)'!H$4,"B/C",IF(B143='Back (protegido)'!H$5,"C",IF(B143='Back (protegido)'!H$6,"D","--")))))</f>
        <v>--</v>
      </c>
    </row>
    <row r="144" spans="1:3">
      <c r="A144" s="22" t="s">
        <v>73</v>
      </c>
      <c r="B144" s="22" t="s">
        <v>73</v>
      </c>
      <c r="C144" s="35" t="str">
        <f>IF(B144='Back (protegido)'!H$2,"A",IF(B144='Back (protegido)'!H$3,"B",IF(B144='Back (protegido)'!H$4,"B/C",IF(B144='Back (protegido)'!H$5,"C",IF(B144='Back (protegido)'!H$6,"D","--")))))</f>
        <v>--</v>
      </c>
    </row>
    <row r="145" spans="1:3">
      <c r="A145" s="22" t="s">
        <v>73</v>
      </c>
      <c r="B145" s="22" t="s">
        <v>73</v>
      </c>
      <c r="C145" s="35" t="str">
        <f>IF(B145='Back (protegido)'!H$2,"A",IF(B145='Back (protegido)'!H$3,"B",IF(B145='Back (protegido)'!H$4,"B/C",IF(B145='Back (protegido)'!H$5,"C",IF(B145='Back (protegido)'!H$6,"D","--")))))</f>
        <v>--</v>
      </c>
    </row>
    <row r="146" spans="1:3">
      <c r="A146" s="22" t="s">
        <v>73</v>
      </c>
      <c r="B146" s="22" t="s">
        <v>73</v>
      </c>
      <c r="C146" s="35" t="str">
        <f>IF(B146='Back (protegido)'!H$2,"A",IF(B146='Back (protegido)'!H$3,"B",IF(B146='Back (protegido)'!H$4,"B/C",IF(B146='Back (protegido)'!H$5,"C",IF(B146='Back (protegido)'!H$6,"D","--")))))</f>
        <v>--</v>
      </c>
    </row>
    <row r="147" spans="1:3">
      <c r="A147" s="22" t="s">
        <v>73</v>
      </c>
      <c r="B147" s="22" t="s">
        <v>73</v>
      </c>
      <c r="C147" s="35" t="str">
        <f>IF(B147='Back (protegido)'!H$2,"A",IF(B147='Back (protegido)'!H$3,"B",IF(B147='Back (protegido)'!H$4,"B/C",IF(B147='Back (protegido)'!H$5,"C",IF(B147='Back (protegido)'!H$6,"D","--")))))</f>
        <v>--</v>
      </c>
    </row>
    <row r="148" spans="1:3">
      <c r="A148" s="22" t="s">
        <v>73</v>
      </c>
      <c r="B148" s="22" t="s">
        <v>73</v>
      </c>
      <c r="C148" s="35" t="str">
        <f>IF(B148='Back (protegido)'!H$2,"A",IF(B148='Back (protegido)'!H$3,"B",IF(B148='Back (protegido)'!H$4,"B/C",IF(B148='Back (protegido)'!H$5,"C",IF(B148='Back (protegido)'!H$6,"D","--")))))</f>
        <v>--</v>
      </c>
    </row>
    <row r="149" spans="1:3">
      <c r="A149" s="22" t="s">
        <v>73</v>
      </c>
      <c r="B149" s="22" t="s">
        <v>73</v>
      </c>
      <c r="C149" s="35" t="str">
        <f>IF(B149='Back (protegido)'!H$2,"A",IF(B149='Back (protegido)'!H$3,"B",IF(B149='Back (protegido)'!H$4,"B/C",IF(B149='Back (protegido)'!H$5,"C",IF(B149='Back (protegido)'!H$6,"D","--")))))</f>
        <v>--</v>
      </c>
    </row>
    <row r="150" spans="1:3">
      <c r="A150" s="22" t="s">
        <v>73</v>
      </c>
      <c r="B150" s="22" t="s">
        <v>73</v>
      </c>
      <c r="C150" s="35" t="str">
        <f>IF(B150='Back (protegido)'!H$2,"A",IF(B150='Back (protegido)'!H$3,"B",IF(B150='Back (protegido)'!H$4,"B/C",IF(B150='Back (protegido)'!H$5,"C",IF(B150='Back (protegido)'!H$6,"D","--")))))</f>
        <v>--</v>
      </c>
    </row>
    <row r="151" spans="1:3">
      <c r="A151" s="22" t="s">
        <v>73</v>
      </c>
      <c r="B151" s="22" t="s">
        <v>73</v>
      </c>
      <c r="C151" s="35" t="str">
        <f>IF(B151='Back (protegido)'!H$2,"A",IF(B151='Back (protegido)'!H$3,"B",IF(B151='Back (protegido)'!H$4,"B/C",IF(B151='Back (protegido)'!H$5,"C",IF(B151='Back (protegido)'!H$6,"D","--")))))</f>
        <v>--</v>
      </c>
    </row>
    <row r="152" spans="1:3">
      <c r="A152" s="22" t="s">
        <v>73</v>
      </c>
      <c r="B152" s="22" t="s">
        <v>73</v>
      </c>
      <c r="C152" s="35" t="str">
        <f>IF(B152='Back (protegido)'!H$2,"A",IF(B152='Back (protegido)'!H$3,"B",IF(B152='Back (protegido)'!H$4,"B/C",IF(B152='Back (protegido)'!H$5,"C",IF(B152='Back (protegido)'!H$6,"D","--")))))</f>
        <v>--</v>
      </c>
    </row>
    <row r="153" spans="1:3">
      <c r="A153" s="22" t="s">
        <v>73</v>
      </c>
      <c r="B153" s="22" t="s">
        <v>73</v>
      </c>
      <c r="C153" s="35" t="str">
        <f>IF(B153='Back (protegido)'!H$2,"A",IF(B153='Back (protegido)'!H$3,"B",IF(B153='Back (protegido)'!H$4,"B/C",IF(B153='Back (protegido)'!H$5,"C",IF(B153='Back (protegido)'!H$6,"D","--")))))</f>
        <v>--</v>
      </c>
    </row>
    <row r="154" spans="1:3">
      <c r="A154" s="22" t="s">
        <v>73</v>
      </c>
      <c r="B154" s="22" t="s">
        <v>73</v>
      </c>
      <c r="C154" s="35" t="str">
        <f>IF(B154='Back (protegido)'!H$2,"A",IF(B154='Back (protegido)'!H$3,"B",IF(B154='Back (protegido)'!H$4,"B/C",IF(B154='Back (protegido)'!H$5,"C",IF(B154='Back (protegido)'!H$6,"D","--")))))</f>
        <v>--</v>
      </c>
    </row>
    <row r="155" spans="1:3">
      <c r="A155" s="22" t="s">
        <v>73</v>
      </c>
      <c r="B155" s="22" t="s">
        <v>73</v>
      </c>
      <c r="C155" s="35" t="str">
        <f>IF(B155='Back (protegido)'!H$2,"A",IF(B155='Back (protegido)'!H$3,"B",IF(B155='Back (protegido)'!H$4,"B/C",IF(B155='Back (protegido)'!H$5,"C",IF(B155='Back (protegido)'!H$6,"D","--")))))</f>
        <v>--</v>
      </c>
    </row>
    <row r="156" spans="1:3">
      <c r="A156" s="22" t="s">
        <v>73</v>
      </c>
      <c r="B156" s="22" t="s">
        <v>73</v>
      </c>
      <c r="C156" s="35" t="str">
        <f>IF(B156='Back (protegido)'!H$2,"A",IF(B156='Back (protegido)'!H$3,"B",IF(B156='Back (protegido)'!H$4,"B/C",IF(B156='Back (protegido)'!H$5,"C",IF(B156='Back (protegido)'!H$6,"D","--")))))</f>
        <v>--</v>
      </c>
    </row>
    <row r="157" spans="1:3">
      <c r="A157" s="22" t="s">
        <v>73</v>
      </c>
      <c r="B157" s="22" t="s">
        <v>73</v>
      </c>
      <c r="C157" s="35" t="str">
        <f>IF(B157='Back (protegido)'!H$2,"A",IF(B157='Back (protegido)'!H$3,"B",IF(B157='Back (protegido)'!H$4,"B/C",IF(B157='Back (protegido)'!H$5,"C",IF(B157='Back (protegido)'!H$6,"D","--")))))</f>
        <v>--</v>
      </c>
    </row>
    <row r="158" spans="1:3">
      <c r="A158" s="22" t="s">
        <v>73</v>
      </c>
      <c r="B158" s="22" t="s">
        <v>73</v>
      </c>
      <c r="C158" s="35" t="str">
        <f>IF(B158='Back (protegido)'!H$2,"A",IF(B158='Back (protegido)'!H$3,"B",IF(B158='Back (protegido)'!H$4,"B/C",IF(B158='Back (protegido)'!H$5,"C",IF(B158='Back (protegido)'!H$6,"D","--")))))</f>
        <v>--</v>
      </c>
    </row>
    <row r="159" spans="1:3">
      <c r="A159" s="22" t="s">
        <v>73</v>
      </c>
      <c r="B159" s="22" t="s">
        <v>73</v>
      </c>
      <c r="C159" s="35" t="str">
        <f>IF(B159='Back (protegido)'!H$2,"A",IF(B159='Back (protegido)'!H$3,"B",IF(B159='Back (protegido)'!H$4,"B/C",IF(B159='Back (protegido)'!H$5,"C",IF(B159='Back (protegido)'!H$6,"D","--")))))</f>
        <v>--</v>
      </c>
    </row>
    <row r="160" spans="1:3">
      <c r="A160" s="22" t="s">
        <v>73</v>
      </c>
      <c r="B160" s="22" t="s">
        <v>73</v>
      </c>
      <c r="C160" s="35" t="str">
        <f>IF(B160='Back (protegido)'!H$2,"A",IF(B160='Back (protegido)'!H$3,"B",IF(B160='Back (protegido)'!H$4,"B/C",IF(B160='Back (protegido)'!H$5,"C",IF(B160='Back (protegido)'!H$6,"D","--")))))</f>
        <v>--</v>
      </c>
    </row>
    <row r="161" spans="1:3">
      <c r="A161" s="22" t="s">
        <v>73</v>
      </c>
      <c r="B161" s="22" t="s">
        <v>73</v>
      </c>
      <c r="C161" s="35" t="str">
        <f>IF(B161='Back (protegido)'!H$2,"A",IF(B161='Back (protegido)'!H$3,"B",IF(B161='Back (protegido)'!H$4,"B/C",IF(B161='Back (protegido)'!H$5,"C",IF(B161='Back (protegido)'!H$6,"D","--")))))</f>
        <v>--</v>
      </c>
    </row>
    <row r="162" spans="1:3">
      <c r="A162" s="22" t="s">
        <v>73</v>
      </c>
      <c r="B162" s="22" t="s">
        <v>73</v>
      </c>
      <c r="C162" s="35" t="str">
        <f>IF(B162='Back (protegido)'!H$2,"A",IF(B162='Back (protegido)'!H$3,"B",IF(B162='Back (protegido)'!H$4,"B/C",IF(B162='Back (protegido)'!H$5,"C",IF(B162='Back (protegido)'!H$6,"D","--")))))</f>
        <v>--</v>
      </c>
    </row>
    <row r="163" spans="1:3">
      <c r="A163" s="22" t="s">
        <v>73</v>
      </c>
      <c r="B163" s="22" t="s">
        <v>73</v>
      </c>
      <c r="C163" s="35" t="str">
        <f>IF(B163='Back (protegido)'!H$2,"A",IF(B163='Back (protegido)'!H$3,"B",IF(B163='Back (protegido)'!H$4,"B/C",IF(B163='Back (protegido)'!H$5,"C",IF(B163='Back (protegido)'!H$6,"D","--")))))</f>
        <v>--</v>
      </c>
    </row>
    <row r="164" spans="1:3">
      <c r="A164" s="22" t="s">
        <v>73</v>
      </c>
      <c r="B164" s="22" t="s">
        <v>73</v>
      </c>
      <c r="C164" s="35" t="str">
        <f>IF(B164='Back (protegido)'!H$2,"A",IF(B164='Back (protegido)'!H$3,"B",IF(B164='Back (protegido)'!H$4,"B/C",IF(B164='Back (protegido)'!H$5,"C",IF(B164='Back (protegido)'!H$6,"D","--")))))</f>
        <v>--</v>
      </c>
    </row>
    <row r="165" spans="1:3">
      <c r="A165" s="22" t="s">
        <v>73</v>
      </c>
      <c r="B165" s="22" t="s">
        <v>73</v>
      </c>
      <c r="C165" s="35" t="str">
        <f>IF(B165='Back (protegido)'!H$2,"A",IF(B165='Back (protegido)'!H$3,"B",IF(B165='Back (protegido)'!H$4,"B/C",IF(B165='Back (protegido)'!H$5,"C",IF(B165='Back (protegido)'!H$6,"D","--")))))</f>
        <v>--</v>
      </c>
    </row>
    <row r="166" spans="1:3">
      <c r="A166" s="22" t="s">
        <v>73</v>
      </c>
      <c r="B166" s="22" t="s">
        <v>73</v>
      </c>
      <c r="C166" s="35" t="str">
        <f>IF(B166='Back (protegido)'!H$2,"A",IF(B166='Back (protegido)'!H$3,"B",IF(B166='Back (protegido)'!H$4,"B/C",IF(B166='Back (protegido)'!H$5,"C",IF(B166='Back (protegido)'!H$6,"D","--")))))</f>
        <v>--</v>
      </c>
    </row>
    <row r="167" spans="1:3">
      <c r="A167" s="22" t="s">
        <v>73</v>
      </c>
      <c r="B167" s="22" t="s">
        <v>73</v>
      </c>
      <c r="C167" s="35" t="str">
        <f>IF(B167='Back (protegido)'!H$2,"A",IF(B167='Back (protegido)'!H$3,"B",IF(B167='Back (protegido)'!H$4,"B/C",IF(B167='Back (protegido)'!H$5,"C",IF(B167='Back (protegido)'!H$6,"D","--")))))</f>
        <v>--</v>
      </c>
    </row>
    <row r="168" spans="1:3">
      <c r="A168" s="22" t="s">
        <v>73</v>
      </c>
      <c r="B168" s="22" t="s">
        <v>73</v>
      </c>
      <c r="C168" s="35" t="str">
        <f>IF(B168='Back (protegido)'!H$2,"A",IF(B168='Back (protegido)'!H$3,"B",IF(B168='Back (protegido)'!H$4,"B/C",IF(B168='Back (protegido)'!H$5,"C",IF(B168='Back (protegido)'!H$6,"D","--")))))</f>
        <v>--</v>
      </c>
    </row>
    <row r="169" spans="1:3">
      <c r="A169" s="22" t="s">
        <v>73</v>
      </c>
      <c r="B169" s="22" t="s">
        <v>73</v>
      </c>
      <c r="C169" s="35" t="str">
        <f>IF(B169='Back (protegido)'!H$2,"A",IF(B169='Back (protegido)'!H$3,"B",IF(B169='Back (protegido)'!H$4,"B/C",IF(B169='Back (protegido)'!H$5,"C",IF(B169='Back (protegido)'!H$6,"D","--")))))</f>
        <v>--</v>
      </c>
    </row>
    <row r="170" spans="1:3">
      <c r="A170" s="22" t="s">
        <v>73</v>
      </c>
      <c r="B170" s="22" t="s">
        <v>73</v>
      </c>
      <c r="C170" s="35" t="str">
        <f>IF(B170='Back (protegido)'!H$2,"A",IF(B170='Back (protegido)'!H$3,"B",IF(B170='Back (protegido)'!H$4,"B/C",IF(B170='Back (protegido)'!H$5,"C",IF(B170='Back (protegido)'!H$6,"D","--")))))</f>
        <v>--</v>
      </c>
    </row>
    <row r="171" spans="1:3">
      <c r="A171" s="22" t="s">
        <v>73</v>
      </c>
      <c r="B171" s="22" t="s">
        <v>73</v>
      </c>
      <c r="C171" s="35" t="str">
        <f>IF(B171='Back (protegido)'!H$2,"A",IF(B171='Back (protegido)'!H$3,"B",IF(B171='Back (protegido)'!H$4,"B/C",IF(B171='Back (protegido)'!H$5,"C",IF(B171='Back (protegido)'!H$6,"D","--")))))</f>
        <v>--</v>
      </c>
    </row>
    <row r="172" spans="1:3">
      <c r="A172" s="22" t="s">
        <v>73</v>
      </c>
      <c r="B172" s="22" t="s">
        <v>73</v>
      </c>
      <c r="C172" s="35" t="str">
        <f>IF(B172='Back (protegido)'!H$2,"A",IF(B172='Back (protegido)'!H$3,"B",IF(B172='Back (protegido)'!H$4,"B/C",IF(B172='Back (protegido)'!H$5,"C",IF(B172='Back (protegido)'!H$6,"D","--")))))</f>
        <v>--</v>
      </c>
    </row>
    <row r="173" spans="1:3">
      <c r="A173" s="22" t="s">
        <v>73</v>
      </c>
      <c r="B173" s="22" t="s">
        <v>73</v>
      </c>
      <c r="C173" s="35" t="str">
        <f>IF(B173='Back (protegido)'!H$2,"A",IF(B173='Back (protegido)'!H$3,"B",IF(B173='Back (protegido)'!H$4,"B/C",IF(B173='Back (protegido)'!H$5,"C",IF(B173='Back (protegido)'!H$6,"D","--")))))</f>
        <v>--</v>
      </c>
    </row>
    <row r="174" spans="1:3">
      <c r="A174" s="22" t="s">
        <v>73</v>
      </c>
      <c r="B174" s="22" t="s">
        <v>73</v>
      </c>
      <c r="C174" s="35" t="str">
        <f>IF(B174='Back (protegido)'!H$2,"A",IF(B174='Back (protegido)'!H$3,"B",IF(B174='Back (protegido)'!H$4,"B/C",IF(B174='Back (protegido)'!H$5,"C",IF(B174='Back (protegido)'!H$6,"D","--")))))</f>
        <v>--</v>
      </c>
    </row>
    <row r="175" spans="1:3">
      <c r="A175" s="22" t="s">
        <v>73</v>
      </c>
      <c r="B175" s="22" t="s">
        <v>73</v>
      </c>
      <c r="C175" s="35" t="str">
        <f>IF(B175='Back (protegido)'!H$2,"A",IF(B175='Back (protegido)'!H$3,"B",IF(B175='Back (protegido)'!H$4,"B/C",IF(B175='Back (protegido)'!H$5,"C",IF(B175='Back (protegido)'!H$6,"D","--")))))</f>
        <v>--</v>
      </c>
    </row>
    <row r="176" spans="1:3">
      <c r="A176" s="22" t="s">
        <v>73</v>
      </c>
      <c r="B176" s="22" t="s">
        <v>73</v>
      </c>
      <c r="C176" s="35" t="str">
        <f>IF(B176='Back (protegido)'!H$2,"A",IF(B176='Back (protegido)'!H$3,"B",IF(B176='Back (protegido)'!H$4,"B/C",IF(B176='Back (protegido)'!H$5,"C",IF(B176='Back (protegido)'!H$6,"D","--")))))</f>
        <v>--</v>
      </c>
    </row>
    <row r="177" spans="1:3">
      <c r="A177" s="22" t="s">
        <v>73</v>
      </c>
      <c r="B177" s="22" t="s">
        <v>73</v>
      </c>
      <c r="C177" s="35" t="str">
        <f>IF(B177='Back (protegido)'!H$2,"A",IF(B177='Back (protegido)'!H$3,"B",IF(B177='Back (protegido)'!H$4,"B/C",IF(B177='Back (protegido)'!H$5,"C",IF(B177='Back (protegido)'!H$6,"D","--")))))</f>
        <v>--</v>
      </c>
    </row>
    <row r="178" spans="1:3">
      <c r="A178" s="22" t="s">
        <v>73</v>
      </c>
      <c r="B178" s="22" t="s">
        <v>73</v>
      </c>
      <c r="C178" s="35" t="str">
        <f>IF(B178='Back (protegido)'!H$2,"A",IF(B178='Back (protegido)'!H$3,"B",IF(B178='Back (protegido)'!H$4,"B/C",IF(B178='Back (protegido)'!H$5,"C",IF(B178='Back (protegido)'!H$6,"D","--")))))</f>
        <v>--</v>
      </c>
    </row>
    <row r="179" spans="1:3">
      <c r="A179" s="22" t="s">
        <v>73</v>
      </c>
      <c r="B179" s="22" t="s">
        <v>73</v>
      </c>
      <c r="C179" s="35" t="str">
        <f>IF(B179='Back (protegido)'!H$2,"A",IF(B179='Back (protegido)'!H$3,"B",IF(B179='Back (protegido)'!H$4,"B/C",IF(B179='Back (protegido)'!H$5,"C",IF(B179='Back (protegido)'!H$6,"D","--")))))</f>
        <v>--</v>
      </c>
    </row>
    <row r="180" spans="1:3">
      <c r="A180" s="22" t="s">
        <v>73</v>
      </c>
      <c r="B180" s="22" t="s">
        <v>73</v>
      </c>
      <c r="C180" s="35" t="str">
        <f>IF(B180='Back (protegido)'!H$2,"A",IF(B180='Back (protegido)'!H$3,"B",IF(B180='Back (protegido)'!H$4,"B/C",IF(B180='Back (protegido)'!H$5,"C",IF(B180='Back (protegido)'!H$6,"D","--")))))</f>
        <v>--</v>
      </c>
    </row>
    <row r="181" spans="1:3">
      <c r="A181" s="22" t="s">
        <v>73</v>
      </c>
      <c r="B181" s="22" t="s">
        <v>73</v>
      </c>
      <c r="C181" s="35" t="str">
        <f>IF(B181='Back (protegido)'!H$2,"A",IF(B181='Back (protegido)'!H$3,"B",IF(B181='Back (protegido)'!H$4,"B/C",IF(B181='Back (protegido)'!H$5,"C",IF(B181='Back (protegido)'!H$6,"D","--")))))</f>
        <v>--</v>
      </c>
    </row>
    <row r="182" spans="1:3">
      <c r="A182" s="22" t="s">
        <v>73</v>
      </c>
      <c r="B182" s="22" t="s">
        <v>73</v>
      </c>
      <c r="C182" s="35" t="str">
        <f>IF(B182='Back (protegido)'!H$2,"A",IF(B182='Back (protegido)'!H$3,"B",IF(B182='Back (protegido)'!H$4,"B/C",IF(B182='Back (protegido)'!H$5,"C",IF(B182='Back (protegido)'!H$6,"D","--")))))</f>
        <v>--</v>
      </c>
    </row>
    <row r="183" spans="1:3">
      <c r="A183" s="22" t="s">
        <v>73</v>
      </c>
      <c r="B183" s="22" t="s">
        <v>73</v>
      </c>
      <c r="C183" s="35" t="str">
        <f>IF(B183='Back (protegido)'!H$2,"A",IF(B183='Back (protegido)'!H$3,"B",IF(B183='Back (protegido)'!H$4,"B/C",IF(B183='Back (protegido)'!H$5,"C",IF(B183='Back (protegido)'!H$6,"D","--")))))</f>
        <v>--</v>
      </c>
    </row>
    <row r="184" spans="1:3">
      <c r="A184" s="22" t="s">
        <v>73</v>
      </c>
      <c r="B184" s="22" t="s">
        <v>73</v>
      </c>
      <c r="C184" s="35" t="str">
        <f>IF(B184='Back (protegido)'!H$2,"A",IF(B184='Back (protegido)'!H$3,"B",IF(B184='Back (protegido)'!H$4,"B/C",IF(B184='Back (protegido)'!H$5,"C",IF(B184='Back (protegido)'!H$6,"D","--")))))</f>
        <v>--</v>
      </c>
    </row>
    <row r="185" spans="1:3">
      <c r="A185" s="22" t="s">
        <v>73</v>
      </c>
      <c r="B185" s="22" t="s">
        <v>73</v>
      </c>
      <c r="C185" s="35" t="str">
        <f>IF(B185='Back (protegido)'!H$2,"A",IF(B185='Back (protegido)'!H$3,"B",IF(B185='Back (protegido)'!H$4,"B/C",IF(B185='Back (protegido)'!H$5,"C",IF(B185='Back (protegido)'!H$6,"D","--")))))</f>
        <v>--</v>
      </c>
    </row>
    <row r="186" spans="1:3">
      <c r="A186" s="22" t="s">
        <v>73</v>
      </c>
      <c r="B186" s="22" t="s">
        <v>73</v>
      </c>
      <c r="C186" s="35" t="str">
        <f>IF(B186='Back (protegido)'!H$2,"A",IF(B186='Back (protegido)'!H$3,"B",IF(B186='Back (protegido)'!H$4,"B/C",IF(B186='Back (protegido)'!H$5,"C",IF(B186='Back (protegido)'!H$6,"D","--")))))</f>
        <v>--</v>
      </c>
    </row>
    <row r="187" spans="1:3">
      <c r="A187" s="22" t="s">
        <v>73</v>
      </c>
      <c r="B187" s="22" t="s">
        <v>73</v>
      </c>
      <c r="C187" s="35" t="str">
        <f>IF(B187='Back (protegido)'!H$2,"A",IF(B187='Back (protegido)'!H$3,"B",IF(B187='Back (protegido)'!H$4,"B/C",IF(B187='Back (protegido)'!H$5,"C",IF(B187='Back (protegido)'!H$6,"D","--")))))</f>
        <v>--</v>
      </c>
    </row>
    <row r="188" spans="1:3">
      <c r="A188" s="22" t="s">
        <v>73</v>
      </c>
      <c r="B188" s="22" t="s">
        <v>73</v>
      </c>
      <c r="C188" s="35" t="str">
        <f>IF(B188='Back (protegido)'!H$2,"A",IF(B188='Back (protegido)'!H$3,"B",IF(B188='Back (protegido)'!H$4,"B/C",IF(B188='Back (protegido)'!H$5,"C",IF(B188='Back (protegido)'!H$6,"D","--")))))</f>
        <v>--</v>
      </c>
    </row>
    <row r="189" spans="1:3">
      <c r="A189" s="22" t="s">
        <v>73</v>
      </c>
      <c r="B189" s="22" t="s">
        <v>73</v>
      </c>
      <c r="C189" s="35" t="str">
        <f>IF(B189='Back (protegido)'!H$2,"A",IF(B189='Back (protegido)'!H$3,"B",IF(B189='Back (protegido)'!H$4,"B/C",IF(B189='Back (protegido)'!H$5,"C",IF(B189='Back (protegido)'!H$6,"D","--")))))</f>
        <v>--</v>
      </c>
    </row>
    <row r="190" spans="1:3">
      <c r="A190" s="22" t="s">
        <v>73</v>
      </c>
      <c r="B190" s="22" t="s">
        <v>73</v>
      </c>
      <c r="C190" s="35" t="str">
        <f>IF(B190='Back (protegido)'!H$2,"A",IF(B190='Back (protegido)'!H$3,"B",IF(B190='Back (protegido)'!H$4,"B/C",IF(B190='Back (protegido)'!H$5,"C",IF(B190='Back (protegido)'!H$6,"D","--")))))</f>
        <v>--</v>
      </c>
    </row>
    <row r="191" spans="1:3">
      <c r="A191" s="22" t="s">
        <v>73</v>
      </c>
      <c r="B191" s="22" t="s">
        <v>73</v>
      </c>
      <c r="C191" s="35" t="str">
        <f>IF(B191='Back (protegido)'!H$2,"A",IF(B191='Back (protegido)'!H$3,"B",IF(B191='Back (protegido)'!H$4,"B/C",IF(B191='Back (protegido)'!H$5,"C",IF(B191='Back (protegido)'!H$6,"D","--")))))</f>
        <v>--</v>
      </c>
    </row>
    <row r="192" spans="1:3">
      <c r="A192" s="22" t="s">
        <v>73</v>
      </c>
      <c r="B192" s="22" t="s">
        <v>73</v>
      </c>
      <c r="C192" s="35" t="str">
        <f>IF(B192='Back (protegido)'!H$2,"A",IF(B192='Back (protegido)'!H$3,"B",IF(B192='Back (protegido)'!H$4,"B/C",IF(B192='Back (protegido)'!H$5,"C",IF(B192='Back (protegido)'!H$6,"D","--")))))</f>
        <v>--</v>
      </c>
    </row>
    <row r="193" spans="1:3">
      <c r="A193" s="22" t="s">
        <v>73</v>
      </c>
      <c r="B193" s="22" t="s">
        <v>73</v>
      </c>
      <c r="C193" s="35" t="str">
        <f>IF(B193='Back (protegido)'!H$2,"A",IF(B193='Back (protegido)'!H$3,"B",IF(B193='Back (protegido)'!H$4,"B/C",IF(B193='Back (protegido)'!H$5,"C",IF(B193='Back (protegido)'!H$6,"D","--")))))</f>
        <v>--</v>
      </c>
    </row>
    <row r="194" spans="1:3">
      <c r="A194" s="22" t="s">
        <v>73</v>
      </c>
      <c r="B194" s="22" t="s">
        <v>73</v>
      </c>
      <c r="C194" s="35" t="str">
        <f>IF(B194='Back (protegido)'!H$2,"A",IF(B194='Back (protegido)'!H$3,"B",IF(B194='Back (protegido)'!H$4,"B/C",IF(B194='Back (protegido)'!H$5,"C",IF(B194='Back (protegido)'!H$6,"D","--")))))</f>
        <v>--</v>
      </c>
    </row>
    <row r="195" spans="1:3">
      <c r="A195" s="22" t="s">
        <v>73</v>
      </c>
      <c r="B195" s="22" t="s">
        <v>73</v>
      </c>
      <c r="C195" s="35" t="str">
        <f>IF(B195='Back (protegido)'!H$2,"A",IF(B195='Back (protegido)'!H$3,"B",IF(B195='Back (protegido)'!H$4,"B/C",IF(B195='Back (protegido)'!H$5,"C",IF(B195='Back (protegido)'!H$6,"D","--")))))</f>
        <v>--</v>
      </c>
    </row>
    <row r="196" spans="1:3">
      <c r="A196" s="22" t="s">
        <v>73</v>
      </c>
      <c r="B196" s="22" t="s">
        <v>73</v>
      </c>
      <c r="C196" s="35" t="str">
        <f>IF(B196='Back (protegido)'!H$2,"A",IF(B196='Back (protegido)'!H$3,"B",IF(B196='Back (protegido)'!H$4,"B/C",IF(B196='Back (protegido)'!H$5,"C",IF(B196='Back (protegido)'!H$6,"D","--")))))</f>
        <v>--</v>
      </c>
    </row>
    <row r="197" spans="1:3">
      <c r="A197" s="22" t="s">
        <v>73</v>
      </c>
      <c r="B197" s="22" t="s">
        <v>73</v>
      </c>
      <c r="C197" s="35" t="str">
        <f>IF(B197='Back (protegido)'!H$2,"A",IF(B197='Back (protegido)'!H$3,"B",IF(B197='Back (protegido)'!H$4,"B/C",IF(B197='Back (protegido)'!H$5,"C",IF(B197='Back (protegido)'!H$6,"D","--")))))</f>
        <v>--</v>
      </c>
    </row>
    <row r="198" spans="1:3">
      <c r="A198" s="22" t="s">
        <v>73</v>
      </c>
      <c r="B198" s="22" t="s">
        <v>73</v>
      </c>
      <c r="C198" s="35" t="str">
        <f>IF(B198='Back (protegido)'!H$2,"A",IF(B198='Back (protegido)'!H$3,"B",IF(B198='Back (protegido)'!H$4,"B/C",IF(B198='Back (protegido)'!H$5,"C",IF(B198='Back (protegido)'!H$6,"D","--")))))</f>
        <v>--</v>
      </c>
    </row>
    <row r="199" spans="1:3">
      <c r="A199" s="22" t="s">
        <v>73</v>
      </c>
      <c r="B199" s="22" t="s">
        <v>73</v>
      </c>
      <c r="C199" s="35" t="str">
        <f>IF(B199='Back (protegido)'!H$2,"A",IF(B199='Back (protegido)'!H$3,"B",IF(B199='Back (protegido)'!H$4,"B/C",IF(B199='Back (protegido)'!H$5,"C",IF(B199='Back (protegido)'!H$6,"D","--")))))</f>
        <v>--</v>
      </c>
    </row>
    <row r="200" spans="1:3">
      <c r="A200" s="22" t="s">
        <v>73</v>
      </c>
      <c r="B200" s="22" t="s">
        <v>73</v>
      </c>
      <c r="C200" s="35" t="str">
        <f>IF(B200='Back (protegido)'!H$2,"A",IF(B200='Back (protegido)'!H$3,"B",IF(B200='Back (protegido)'!H$4,"B/C",IF(B200='Back (protegido)'!H$5,"C",IF(B200='Back (protegido)'!H$6,"D","--")))))</f>
        <v>--</v>
      </c>
    </row>
    <row r="201" spans="1:3">
      <c r="A201" s="22" t="s">
        <v>73</v>
      </c>
      <c r="B201" s="22" t="s">
        <v>73</v>
      </c>
      <c r="C201" s="35" t="str">
        <f>IF(B201='Back (protegido)'!H$2,"A",IF(B201='Back (protegido)'!H$3,"B",IF(B201='Back (protegido)'!H$4,"B/C",IF(B201='Back (protegido)'!H$5,"C",IF(B201='Back (protegido)'!H$6,"D","--")))))</f>
        <v>--</v>
      </c>
    </row>
    <row r="202" spans="1:3">
      <c r="A202" s="22" t="s">
        <v>73</v>
      </c>
      <c r="B202" s="22" t="s">
        <v>73</v>
      </c>
      <c r="C202" s="35" t="str">
        <f>IF(B202='Back (protegido)'!H$2,"A",IF(B202='Back (protegido)'!H$3,"B",IF(B202='Back (protegido)'!H$4,"B/C",IF(B202='Back (protegido)'!H$5,"C",IF(B202='Back (protegido)'!H$6,"D","--")))))</f>
        <v>--</v>
      </c>
    </row>
    <row r="203" spans="1:3">
      <c r="A203" s="22" t="s">
        <v>73</v>
      </c>
      <c r="B203" s="22" t="s">
        <v>73</v>
      </c>
      <c r="C203" s="35" t="str">
        <f>IF(B203='Back (protegido)'!H$2,"A",IF(B203='Back (protegido)'!H$3,"B",IF(B203='Back (protegido)'!H$4,"B/C",IF(B203='Back (protegido)'!H$5,"C",IF(B203='Back (protegido)'!H$6,"D","--")))))</f>
        <v>--</v>
      </c>
    </row>
    <row r="204" spans="1:3">
      <c r="A204" s="22" t="s">
        <v>73</v>
      </c>
      <c r="B204" s="22" t="s">
        <v>73</v>
      </c>
      <c r="C204" s="35" t="str">
        <f>IF(B204='Back (protegido)'!H$2,"A",IF(B204='Back (protegido)'!H$3,"B",IF(B204='Back (protegido)'!H$4,"B/C",IF(B204='Back (protegido)'!H$5,"C",IF(B204='Back (protegido)'!H$6,"D","--")))))</f>
        <v>--</v>
      </c>
    </row>
    <row r="205" spans="1:3">
      <c r="A205" s="22" t="s">
        <v>73</v>
      </c>
      <c r="B205" s="22" t="s">
        <v>73</v>
      </c>
      <c r="C205" s="35" t="str">
        <f>IF(B205='Back (protegido)'!H$2,"A",IF(B205='Back (protegido)'!H$3,"B",IF(B205='Back (protegido)'!H$4,"B/C",IF(B205='Back (protegido)'!H$5,"C",IF(B205='Back (protegido)'!H$6,"D","--")))))</f>
        <v>--</v>
      </c>
    </row>
  </sheetData>
  <mergeCells count="2">
    <mergeCell ref="A1:C2"/>
    <mergeCell ref="A3:C3"/>
  </mergeCells>
  <conditionalFormatting sqref="C5:C205">
    <cfRule type="containsText" dxfId="18" priority="3" operator="containsText" text="B/C">
      <formula>NOT(ISERROR(SEARCH("B/C",C5)))</formula>
    </cfRule>
    <cfRule type="beginsWith" dxfId="17" priority="4" operator="beginsWith" text="C">
      <formula>LEFT(C5,LEN("C"))="C"</formula>
    </cfRule>
    <cfRule type="containsText" dxfId="16" priority="5" operator="containsText" text="D">
      <formula>NOT(ISERROR(SEARCH("D",C5)))</formula>
    </cfRule>
    <cfRule type="containsText" dxfId="15" priority="6" operator="containsText" text="C">
      <formula>NOT(ISERROR(SEARCH("C",C5)))</formula>
    </cfRule>
    <cfRule type="containsText" dxfId="14" priority="7" operator="containsText" text="B/C">
      <formula>NOT(ISERROR(SEARCH("B/C",C5)))</formula>
    </cfRule>
    <cfRule type="containsText" dxfId="13" priority="8" operator="containsText" text="B">
      <formula>NOT(ISERROR(SEARCH("B",C5)))</formula>
    </cfRule>
    <cfRule type="containsText" dxfId="12" priority="9" operator="containsText" text="A">
      <formula>NOT(ISERROR(SEARCH("A",C5)))</formula>
    </cfRule>
  </conditionalFormatting>
  <conditionalFormatting sqref="A5:B205">
    <cfRule type="containsText" dxfId="11" priority="1" operator="containsText" text="(Selecionar)">
      <formula>NOT(ISERROR(SEARCH("(Selecionar)",A5)))</formula>
    </cfRule>
    <cfRule type="containsText" priority="2" operator="containsText" text="(Selecionar)">
      <formula>NOT(ISERROR(SEARCH("(Selecionar)",A5)))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'Back (protegido)'!$H$1:$H$6</xm:f>
          </x14:formula1>
          <xm:sqref>B5:B205</xm:sqref>
        </x14:dataValidation>
        <x14:dataValidation type="list" allowBlank="1" showInputMessage="1" showErrorMessage="1" xr:uid="{00000000-0002-0000-0200-000001000000}">
          <x14:formula1>
            <xm:f>'Back (protegido)'!$A$1:$A$201</xm:f>
          </x14:formula1>
          <xm:sqref>A5:A205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03"/>
  <sheetViews>
    <sheetView zoomScale="90" zoomScaleNormal="90" workbookViewId="0">
      <selection sqref="A1:E2"/>
    </sheetView>
  </sheetViews>
  <sheetFormatPr defaultRowHeight="14.4"/>
  <cols>
    <col min="1" max="1" width="74.5546875" style="19" customWidth="1"/>
    <col min="2" max="2" width="39.6640625" style="19" customWidth="1"/>
    <col min="3" max="3" width="39.88671875" style="19" customWidth="1"/>
    <col min="4" max="4" width="6.109375" style="19" customWidth="1"/>
    <col min="5" max="5" width="23.109375" style="19" customWidth="1"/>
    <col min="6" max="6" width="8.88671875" style="19"/>
    <col min="7" max="7" width="29.33203125" style="19" customWidth="1"/>
    <col min="8" max="8" width="42.6640625" style="19" customWidth="1"/>
    <col min="9" max="9" width="46.88671875" style="19" customWidth="1"/>
    <col min="10" max="10" width="44" style="19" customWidth="1"/>
    <col min="11" max="11" width="35.109375" style="19" customWidth="1"/>
    <col min="12" max="12" width="34.33203125" style="19" customWidth="1"/>
    <col min="13" max="13" width="29.6640625" style="19" customWidth="1"/>
    <col min="14" max="16384" width="8.88671875" style="19"/>
  </cols>
  <sheetData>
    <row r="1" spans="1:19" ht="30.75" customHeight="1">
      <c r="A1" s="68" t="s">
        <v>208</v>
      </c>
      <c r="B1" s="68"/>
      <c r="C1" s="68"/>
      <c r="D1" s="68"/>
      <c r="E1" s="68"/>
      <c r="F1" s="38"/>
      <c r="G1" s="38"/>
      <c r="H1" s="38"/>
      <c r="I1" s="38"/>
      <c r="J1" s="38"/>
      <c r="K1" s="38"/>
      <c r="L1" s="38"/>
      <c r="M1" s="38"/>
      <c r="N1" s="38"/>
      <c r="O1" s="38"/>
      <c r="P1" s="38"/>
      <c r="Q1" s="38"/>
      <c r="R1" s="38"/>
      <c r="S1" s="38"/>
    </row>
    <row r="2" spans="1:19" ht="30.75" customHeight="1">
      <c r="A2" s="68"/>
      <c r="B2" s="68"/>
      <c r="C2" s="68"/>
      <c r="D2" s="68"/>
      <c r="E2" s="68"/>
      <c r="F2" s="38"/>
      <c r="G2" s="38"/>
      <c r="H2" s="38"/>
      <c r="I2" s="38"/>
      <c r="J2" s="38"/>
      <c r="K2" s="38"/>
      <c r="L2" s="38"/>
      <c r="M2" s="38"/>
      <c r="N2" s="38"/>
      <c r="O2" s="38"/>
      <c r="P2" s="38"/>
      <c r="Q2" s="38"/>
      <c r="R2" s="38"/>
      <c r="S2" s="38"/>
    </row>
    <row r="3" spans="1:19" ht="54.75" customHeight="1">
      <c r="A3" s="70" t="s">
        <v>204</v>
      </c>
      <c r="B3" s="70"/>
      <c r="C3" s="70"/>
      <c r="D3" s="70"/>
      <c r="E3" s="70"/>
      <c r="F3" s="39"/>
      <c r="G3" s="39"/>
      <c r="H3" s="39"/>
      <c r="I3" s="39"/>
      <c r="J3" s="39"/>
      <c r="K3" s="39"/>
      <c r="L3" s="39"/>
      <c r="M3" s="39"/>
      <c r="N3" s="39"/>
      <c r="O3" s="39"/>
      <c r="P3" s="39"/>
      <c r="Q3" s="39"/>
      <c r="R3" s="39"/>
      <c r="S3" s="39"/>
    </row>
    <row r="4" spans="1:19" s="37" customFormat="1" ht="27.75" customHeight="1">
      <c r="A4" s="36" t="s">
        <v>138</v>
      </c>
      <c r="B4" s="36" t="s">
        <v>149</v>
      </c>
      <c r="C4" s="36" t="s">
        <v>150</v>
      </c>
      <c r="D4" s="79" t="s">
        <v>151</v>
      </c>
      <c r="E4" s="79"/>
      <c r="F4" s="43"/>
    </row>
    <row r="5" spans="1:19">
      <c r="A5" s="28" t="s">
        <v>147</v>
      </c>
      <c r="B5" s="46" t="s">
        <v>90</v>
      </c>
      <c r="C5" s="28" t="s">
        <v>93</v>
      </c>
      <c r="D5" s="47">
        <f>IF(OR('Back (protegido)'!AR2=0,'Back (protegido)'!AR2&gt;25),"--",'Back (protegido)'!AR2)</f>
        <v>3</v>
      </c>
      <c r="E5" s="28" t="str">
        <f>IF(AND(D5&gt;=1,D5&lt;7),"LOW",IF(AND(D5&gt;=7,D5&lt;11),"MODERATE",IF(AND(D5&gt;=11,D5&lt;17),"SIGNIFICANT",IF(AND(D5&gt;=20,D5&lt;26),"HIGH","--"))))</f>
        <v>LOW</v>
      </c>
    </row>
    <row r="6" spans="1:19" ht="15" customHeight="1">
      <c r="A6" s="28" t="s">
        <v>148</v>
      </c>
      <c r="B6" s="46" t="s">
        <v>90</v>
      </c>
      <c r="C6" s="28" t="s">
        <v>93</v>
      </c>
      <c r="D6" s="47">
        <f>IF(OR('Back (protegido)'!AR3=0,'Back (protegido)'!AR3&gt;25),"--",'Back (protegido)'!AR3)</f>
        <v>3</v>
      </c>
      <c r="E6" s="28" t="str">
        <f t="shared" ref="E6:E7" si="0">IF(AND(D6&gt;=1,D6&lt;7),"LOW",IF(AND(D6&gt;=7,D6&lt;11),"MODERATE",IF(AND(D6&gt;=11,D6&lt;17),"SIGNIFICANT",IF(AND(D6&gt;=20,D6&lt;26),"HIGH","--"))))</f>
        <v>LOW</v>
      </c>
      <c r="G6" s="75" t="s">
        <v>152</v>
      </c>
      <c r="H6" s="76"/>
      <c r="I6" s="21"/>
      <c r="J6" s="21"/>
      <c r="K6" s="21"/>
      <c r="L6" s="21"/>
      <c r="M6" s="40"/>
    </row>
    <row r="7" spans="1:19" ht="15" customHeight="1">
      <c r="A7" s="28" t="s">
        <v>144</v>
      </c>
      <c r="B7" s="46" t="s">
        <v>92</v>
      </c>
      <c r="C7" s="28" t="s">
        <v>97</v>
      </c>
      <c r="D7" s="47">
        <f>IF(OR('Back (protegido)'!AR4=0,'Back (protegido)'!AR4&gt;25),"--",'Back (protegido)'!AR4)</f>
        <v>25</v>
      </c>
      <c r="E7" s="28" t="str">
        <f t="shared" si="0"/>
        <v>HIGH</v>
      </c>
      <c r="F7" s="41"/>
      <c r="G7" s="77"/>
      <c r="H7" s="78"/>
      <c r="I7" s="21"/>
      <c r="J7" s="21"/>
      <c r="K7" s="21"/>
      <c r="L7" s="21"/>
      <c r="M7" s="40"/>
    </row>
    <row r="8" spans="1:19">
      <c r="A8" s="28" t="s">
        <v>73</v>
      </c>
      <c r="B8" s="46" t="s">
        <v>73</v>
      </c>
      <c r="C8" s="28" t="s">
        <v>73</v>
      </c>
      <c r="D8" s="47" t="str">
        <f>IF(OR('Back (protegido)'!AR5=0,'Back (protegido)'!AR5&gt;25),"--",'Back (protegido)'!AR5)</f>
        <v>--</v>
      </c>
      <c r="E8" s="28" t="str">
        <f>IF(AND(D8&gt;=1,D8&lt;7),"LOW",IF(AND(D8&gt;=7,D8&lt;11),"MODERATE",IF(AND(D8&gt;=11,D8&lt;17),"SIGNIFICANT",IF(AND(D8&gt;=20,D8&lt;26),"HIGH","--"))))</f>
        <v>--</v>
      </c>
      <c r="F8" s="41"/>
      <c r="G8" s="77"/>
      <c r="H8" s="78"/>
      <c r="I8" s="20"/>
      <c r="J8" s="20"/>
      <c r="K8" s="20"/>
      <c r="L8" s="20"/>
      <c r="M8" s="40"/>
    </row>
    <row r="9" spans="1:19">
      <c r="A9" s="28" t="s">
        <v>73</v>
      </c>
      <c r="B9" s="46" t="s">
        <v>73</v>
      </c>
      <c r="C9" s="28" t="s">
        <v>73</v>
      </c>
      <c r="D9" s="47" t="str">
        <f>IF(OR('Back (protegido)'!AR6=0,'Back (protegido)'!AR6&gt;25),"--",'Back (protegido)'!AR6)</f>
        <v>--</v>
      </c>
      <c r="E9" s="28" t="str">
        <f t="shared" ref="E9:E72" si="1">IF(AND(D9&gt;=1,D9&lt;7),"LOW",IF(AND(D9&gt;=7,D9&lt;11),"MODERATE",IF(AND(D9&gt;=11,D9&lt;17),"SIGNIFICANT",IF(AND(D9&gt;=20,D9&lt;26),"HIGH","--"))))</f>
        <v>--</v>
      </c>
      <c r="F9" s="41"/>
      <c r="G9" s="45" t="s">
        <v>153</v>
      </c>
      <c r="H9" s="44" t="s">
        <v>73</v>
      </c>
      <c r="M9" s="40"/>
    </row>
    <row r="10" spans="1:19">
      <c r="A10" s="28" t="s">
        <v>73</v>
      </c>
      <c r="B10" s="46" t="s">
        <v>73</v>
      </c>
      <c r="C10" s="28" t="s">
        <v>73</v>
      </c>
      <c r="D10" s="47" t="str">
        <f>IF(OR('Back (protegido)'!AR7=0,'Back (protegido)'!AR7&gt;25),"--",'Back (protegido)'!AR7)</f>
        <v>--</v>
      </c>
      <c r="E10" s="28" t="str">
        <f t="shared" si="1"/>
        <v>--</v>
      </c>
      <c r="F10" s="41"/>
      <c r="G10" s="45" t="s">
        <v>154</v>
      </c>
      <c r="H10" s="44" t="s">
        <v>73</v>
      </c>
      <c r="M10" s="40"/>
    </row>
    <row r="11" spans="1:19" ht="15.75" customHeight="1">
      <c r="A11" s="28" t="s">
        <v>73</v>
      </c>
      <c r="B11" s="46" t="s">
        <v>73</v>
      </c>
      <c r="C11" s="28" t="s">
        <v>73</v>
      </c>
      <c r="D11" s="47" t="str">
        <f>IF(OR('Back (protegido)'!AR8=0,'Back (protegido)'!AR8&gt;25),"--",'Back (protegido)'!AR8)</f>
        <v>--</v>
      </c>
      <c r="E11" s="28" t="str">
        <f t="shared" si="1"/>
        <v>--</v>
      </c>
      <c r="F11" s="41"/>
      <c r="G11" s="45" t="s">
        <v>155</v>
      </c>
      <c r="H11" s="44" t="s">
        <v>73</v>
      </c>
      <c r="I11" s="40"/>
      <c r="J11" s="40"/>
      <c r="K11" s="40"/>
      <c r="L11" s="40"/>
      <c r="M11" s="40"/>
    </row>
    <row r="12" spans="1:19" ht="15" customHeight="1">
      <c r="A12" s="28" t="s">
        <v>73</v>
      </c>
      <c r="B12" s="46" t="s">
        <v>73</v>
      </c>
      <c r="C12" s="28" t="s">
        <v>73</v>
      </c>
      <c r="D12" s="47" t="str">
        <f>IF(OR('Back (protegido)'!AR9=0,'Back (protegido)'!AR9&gt;25),"--",'Back (protegido)'!AR9)</f>
        <v>--</v>
      </c>
      <c r="E12" s="28" t="str">
        <f t="shared" si="1"/>
        <v>--</v>
      </c>
      <c r="F12" s="41"/>
      <c r="G12" s="45" t="s">
        <v>156</v>
      </c>
      <c r="H12" s="44" t="s">
        <v>73</v>
      </c>
      <c r="K12" s="42"/>
      <c r="L12" s="42"/>
      <c r="M12" s="40"/>
    </row>
    <row r="13" spans="1:19" ht="15" customHeight="1">
      <c r="A13" s="28" t="s">
        <v>73</v>
      </c>
      <c r="B13" s="46" t="s">
        <v>73</v>
      </c>
      <c r="C13" s="28" t="s">
        <v>73</v>
      </c>
      <c r="D13" s="47" t="str">
        <f>IF(OR('Back (protegido)'!AR10=0,'Back (protegido)'!AR10&gt;25),"--",'Back (protegido)'!AR10)</f>
        <v>--</v>
      </c>
      <c r="E13" s="28" t="str">
        <f t="shared" si="1"/>
        <v>--</v>
      </c>
      <c r="F13" s="41"/>
      <c r="G13" s="71" t="s">
        <v>197</v>
      </c>
      <c r="H13" s="73" t="str">
        <f>IF('Back (protegido)'!BA17=5,"Catastrophic",IF('Back (protegido)'!BA17=4,"Big",IF('Back (protegido)'!BA17=3,"Intermediate",IF('Back (protegido)'!BA17=2,"Small",IF('Back (protegido)'!BA17=1,"Insignificant","--")))))</f>
        <v>--</v>
      </c>
      <c r="J13" s="42"/>
      <c r="K13" s="42"/>
      <c r="L13" s="42"/>
      <c r="M13" s="40"/>
    </row>
    <row r="14" spans="1:19" ht="15.75" customHeight="1">
      <c r="A14" s="28" t="s">
        <v>73</v>
      </c>
      <c r="B14" s="46" t="s">
        <v>73</v>
      </c>
      <c r="C14" s="28" t="s">
        <v>73</v>
      </c>
      <c r="D14" s="47" t="str">
        <f>IF(OR('Back (protegido)'!AR11=0,'Back (protegido)'!AR11&gt;25),"--",'Back (protegido)'!AR11)</f>
        <v>--</v>
      </c>
      <c r="E14" s="28" t="str">
        <f t="shared" si="1"/>
        <v>--</v>
      </c>
      <c r="F14" s="41"/>
      <c r="G14" s="72"/>
      <c r="H14" s="74"/>
      <c r="I14" s="40"/>
      <c r="J14" s="40"/>
      <c r="K14" s="40"/>
      <c r="L14" s="40"/>
      <c r="M14" s="40"/>
    </row>
    <row r="15" spans="1:19">
      <c r="A15" s="28" t="s">
        <v>73</v>
      </c>
      <c r="B15" s="46" t="s">
        <v>73</v>
      </c>
      <c r="C15" s="28" t="s">
        <v>73</v>
      </c>
      <c r="D15" s="47" t="str">
        <f>IF(OR('Back (protegido)'!AR12=0,'Back (protegido)'!AR12&gt;25),"--",'Back (protegido)'!AR12)</f>
        <v>--</v>
      </c>
      <c r="E15" s="28" t="str">
        <f t="shared" si="1"/>
        <v>--</v>
      </c>
      <c r="F15" s="41"/>
      <c r="G15" s="41"/>
      <c r="I15" s="40"/>
      <c r="J15" s="40"/>
      <c r="K15" s="40"/>
      <c r="L15" s="40"/>
      <c r="M15" s="40"/>
    </row>
    <row r="16" spans="1:19">
      <c r="A16" s="28" t="s">
        <v>73</v>
      </c>
      <c r="B16" s="46" t="s">
        <v>73</v>
      </c>
      <c r="C16" s="28" t="s">
        <v>73</v>
      </c>
      <c r="D16" s="47" t="str">
        <f>IF(OR('Back (protegido)'!AR13=0,'Back (protegido)'!AR13&gt;25),"--",'Back (protegido)'!AR13)</f>
        <v>--</v>
      </c>
      <c r="E16" s="28" t="str">
        <f t="shared" si="1"/>
        <v>--</v>
      </c>
      <c r="J16" s="40"/>
      <c r="K16" s="40"/>
      <c r="L16" s="40"/>
      <c r="M16" s="40"/>
    </row>
    <row r="17" spans="1:13">
      <c r="A17" s="28" t="s">
        <v>73</v>
      </c>
      <c r="B17" s="46" t="s">
        <v>73</v>
      </c>
      <c r="C17" s="28" t="s">
        <v>73</v>
      </c>
      <c r="D17" s="47" t="str">
        <f>IF(OR('Back (protegido)'!AR14=0,'Back (protegido)'!AR14&gt;25),"--",'Back (protegido)'!AR14)</f>
        <v>--</v>
      </c>
      <c r="E17" s="28" t="str">
        <f t="shared" si="1"/>
        <v>--</v>
      </c>
      <c r="I17" s="40"/>
      <c r="J17" s="40"/>
      <c r="K17" s="40"/>
      <c r="L17" s="40"/>
      <c r="M17" s="40"/>
    </row>
    <row r="18" spans="1:13">
      <c r="A18" s="28" t="s">
        <v>73</v>
      </c>
      <c r="B18" s="46" t="s">
        <v>73</v>
      </c>
      <c r="C18" s="28" t="s">
        <v>73</v>
      </c>
      <c r="D18" s="47" t="str">
        <f>IF(OR('Back (protegido)'!AR15=0,'Back (protegido)'!AR15&gt;25),"--",'Back (protegido)'!AR15)</f>
        <v>--</v>
      </c>
      <c r="E18" s="28" t="str">
        <f t="shared" si="1"/>
        <v>--</v>
      </c>
      <c r="J18" s="40"/>
      <c r="K18" s="40"/>
      <c r="L18" s="40"/>
      <c r="M18" s="40"/>
    </row>
    <row r="19" spans="1:13">
      <c r="A19" s="28" t="s">
        <v>73</v>
      </c>
      <c r="B19" s="46" t="s">
        <v>73</v>
      </c>
      <c r="C19" s="28" t="s">
        <v>73</v>
      </c>
      <c r="D19" s="47" t="str">
        <f>IF(OR('Back (protegido)'!AR16=0,'Back (protegido)'!AR16&gt;25),"--",'Back (protegido)'!AR16)</f>
        <v>--</v>
      </c>
      <c r="E19" s="28" t="str">
        <f t="shared" si="1"/>
        <v>--</v>
      </c>
      <c r="J19" s="40"/>
      <c r="K19" s="40"/>
      <c r="L19" s="40"/>
      <c r="M19" s="40"/>
    </row>
    <row r="20" spans="1:13">
      <c r="A20" s="28" t="s">
        <v>73</v>
      </c>
      <c r="B20" s="46" t="s">
        <v>73</v>
      </c>
      <c r="C20" s="28" t="s">
        <v>73</v>
      </c>
      <c r="D20" s="47" t="str">
        <f>IF(OR('Back (protegido)'!AR17=0,'Back (protegido)'!AR17&gt;25),"--",'Back (protegido)'!AR17)</f>
        <v>--</v>
      </c>
      <c r="E20" s="28" t="str">
        <f t="shared" si="1"/>
        <v>--</v>
      </c>
      <c r="I20" s="40"/>
      <c r="J20" s="40"/>
      <c r="K20" s="40"/>
      <c r="L20" s="40"/>
      <c r="M20" s="40"/>
    </row>
    <row r="21" spans="1:13">
      <c r="A21" s="28" t="s">
        <v>73</v>
      </c>
      <c r="B21" s="46" t="s">
        <v>73</v>
      </c>
      <c r="C21" s="28" t="s">
        <v>73</v>
      </c>
      <c r="D21" s="47" t="str">
        <f>IF(OR('Back (protegido)'!AR18=0,'Back (protegido)'!AR18&gt;25),"--",'Back (protegido)'!AR18)</f>
        <v>--</v>
      </c>
      <c r="E21" s="28" t="str">
        <f t="shared" si="1"/>
        <v>--</v>
      </c>
      <c r="I21" s="40"/>
      <c r="J21" s="40"/>
      <c r="K21" s="40"/>
      <c r="L21" s="40"/>
      <c r="M21" s="40"/>
    </row>
    <row r="22" spans="1:13">
      <c r="A22" s="28" t="s">
        <v>73</v>
      </c>
      <c r="B22" s="46" t="s">
        <v>73</v>
      </c>
      <c r="C22" s="28" t="s">
        <v>73</v>
      </c>
      <c r="D22" s="47" t="str">
        <f>IF(OR('Back (protegido)'!AR19=0,'Back (protegido)'!AR19&gt;25),"--",'Back (protegido)'!AR19)</f>
        <v>--</v>
      </c>
      <c r="E22" s="28" t="str">
        <f t="shared" si="1"/>
        <v>--</v>
      </c>
      <c r="I22" s="40"/>
      <c r="J22" s="40"/>
      <c r="K22" s="40"/>
      <c r="L22" s="40"/>
      <c r="M22" s="40"/>
    </row>
    <row r="23" spans="1:13">
      <c r="A23" s="28" t="s">
        <v>73</v>
      </c>
      <c r="B23" s="46" t="s">
        <v>73</v>
      </c>
      <c r="C23" s="28" t="s">
        <v>73</v>
      </c>
      <c r="D23" s="47" t="str">
        <f>IF(OR('Back (protegido)'!AR20=0,'Back (protegido)'!AR20&gt;25),"--",'Back (protegido)'!AR20)</f>
        <v>--</v>
      </c>
      <c r="E23" s="28" t="str">
        <f t="shared" si="1"/>
        <v>--</v>
      </c>
      <c r="I23" s="40"/>
      <c r="J23" s="40"/>
      <c r="K23" s="40"/>
      <c r="L23" s="40"/>
      <c r="M23" s="40"/>
    </row>
    <row r="24" spans="1:13">
      <c r="A24" s="28" t="s">
        <v>73</v>
      </c>
      <c r="B24" s="46" t="s">
        <v>73</v>
      </c>
      <c r="C24" s="28" t="s">
        <v>73</v>
      </c>
      <c r="D24" s="47" t="str">
        <f>IF(OR('Back (protegido)'!AR21=0,'Back (protegido)'!AR21&gt;25),"--",'Back (protegido)'!AR21)</f>
        <v>--</v>
      </c>
      <c r="E24" s="28" t="str">
        <f t="shared" si="1"/>
        <v>--</v>
      </c>
      <c r="I24" s="40"/>
      <c r="J24" s="40"/>
      <c r="K24" s="40"/>
      <c r="L24" s="40"/>
      <c r="M24" s="40"/>
    </row>
    <row r="25" spans="1:13">
      <c r="A25" s="28" t="s">
        <v>73</v>
      </c>
      <c r="B25" s="46" t="s">
        <v>73</v>
      </c>
      <c r="C25" s="28" t="s">
        <v>73</v>
      </c>
      <c r="D25" s="47" t="str">
        <f>IF(OR('Back (protegido)'!AR22=0,'Back (protegido)'!AR22&gt;25),"--",'Back (protegido)'!AR22)</f>
        <v>--</v>
      </c>
      <c r="E25" s="28" t="str">
        <f t="shared" si="1"/>
        <v>--</v>
      </c>
      <c r="I25" s="40"/>
      <c r="J25" s="40"/>
      <c r="K25" s="40"/>
      <c r="L25" s="40"/>
      <c r="M25" s="40"/>
    </row>
    <row r="26" spans="1:13">
      <c r="A26" s="28" t="s">
        <v>73</v>
      </c>
      <c r="B26" s="46" t="s">
        <v>73</v>
      </c>
      <c r="C26" s="28" t="s">
        <v>73</v>
      </c>
      <c r="D26" s="47" t="str">
        <f>IF(OR('Back (protegido)'!AR23=0,'Back (protegido)'!AR23&gt;25),"--",'Back (protegido)'!AR23)</f>
        <v>--</v>
      </c>
      <c r="E26" s="28" t="str">
        <f t="shared" si="1"/>
        <v>--</v>
      </c>
      <c r="I26" s="40"/>
      <c r="J26" s="40"/>
      <c r="K26" s="40"/>
      <c r="L26" s="40"/>
      <c r="M26" s="40"/>
    </row>
    <row r="27" spans="1:13">
      <c r="A27" s="28" t="s">
        <v>73</v>
      </c>
      <c r="B27" s="46" t="s">
        <v>73</v>
      </c>
      <c r="C27" s="28" t="s">
        <v>73</v>
      </c>
      <c r="D27" s="47" t="str">
        <f>IF(OR('Back (protegido)'!AR24=0,'Back (protegido)'!AR24&gt;25),"--",'Back (protegido)'!AR24)</f>
        <v>--</v>
      </c>
      <c r="E27" s="28" t="str">
        <f t="shared" si="1"/>
        <v>--</v>
      </c>
      <c r="I27" s="40"/>
      <c r="J27" s="40"/>
      <c r="K27" s="40"/>
      <c r="L27" s="40"/>
      <c r="M27" s="40"/>
    </row>
    <row r="28" spans="1:13">
      <c r="A28" s="28" t="s">
        <v>73</v>
      </c>
      <c r="B28" s="46" t="s">
        <v>73</v>
      </c>
      <c r="C28" s="28" t="s">
        <v>73</v>
      </c>
      <c r="D28" s="47" t="str">
        <f>IF(OR('Back (protegido)'!AR25=0,'Back (protegido)'!AR25&gt;25),"--",'Back (protegido)'!AR25)</f>
        <v>--</v>
      </c>
      <c r="E28" s="28" t="str">
        <f t="shared" si="1"/>
        <v>--</v>
      </c>
      <c r="I28" s="40"/>
      <c r="J28" s="40"/>
      <c r="K28" s="40"/>
      <c r="L28" s="40"/>
      <c r="M28" s="40"/>
    </row>
    <row r="29" spans="1:13">
      <c r="A29" s="28" t="s">
        <v>73</v>
      </c>
      <c r="B29" s="46" t="s">
        <v>73</v>
      </c>
      <c r="C29" s="28" t="s">
        <v>73</v>
      </c>
      <c r="D29" s="47" t="str">
        <f>IF(OR('Back (protegido)'!AR26=0,'Back (protegido)'!AR26&gt;25),"--",'Back (protegido)'!AR26)</f>
        <v>--</v>
      </c>
      <c r="E29" s="28" t="str">
        <f t="shared" si="1"/>
        <v>--</v>
      </c>
      <c r="I29" s="40"/>
      <c r="J29" s="40"/>
      <c r="K29" s="40"/>
      <c r="L29" s="40"/>
      <c r="M29" s="40"/>
    </row>
    <row r="30" spans="1:13">
      <c r="A30" s="28" t="s">
        <v>73</v>
      </c>
      <c r="B30" s="46" t="s">
        <v>73</v>
      </c>
      <c r="C30" s="28" t="s">
        <v>73</v>
      </c>
      <c r="D30" s="47" t="str">
        <f>IF(OR('Back (protegido)'!AR27=0,'Back (protegido)'!AR27&gt;25),"--",'Back (protegido)'!AR27)</f>
        <v>--</v>
      </c>
      <c r="E30" s="28" t="str">
        <f t="shared" si="1"/>
        <v>--</v>
      </c>
      <c r="I30" s="40"/>
      <c r="J30" s="40"/>
      <c r="K30" s="40"/>
      <c r="L30" s="40"/>
      <c r="M30" s="40"/>
    </row>
    <row r="31" spans="1:13">
      <c r="A31" s="28" t="s">
        <v>73</v>
      </c>
      <c r="B31" s="46" t="s">
        <v>73</v>
      </c>
      <c r="C31" s="28" t="s">
        <v>73</v>
      </c>
      <c r="D31" s="47" t="str">
        <f>IF(OR('Back (protegido)'!AR28=0,'Back (protegido)'!AR28&gt;25),"--",'Back (protegido)'!AR28)</f>
        <v>--</v>
      </c>
      <c r="E31" s="28" t="str">
        <f t="shared" si="1"/>
        <v>--</v>
      </c>
      <c r="I31" s="40"/>
      <c r="J31" s="40"/>
      <c r="K31" s="40"/>
      <c r="L31" s="40"/>
      <c r="M31" s="40"/>
    </row>
    <row r="32" spans="1:13">
      <c r="A32" s="28" t="s">
        <v>73</v>
      </c>
      <c r="B32" s="46" t="s">
        <v>73</v>
      </c>
      <c r="C32" s="28" t="s">
        <v>73</v>
      </c>
      <c r="D32" s="47" t="str">
        <f>IF(OR('Back (protegido)'!AR29=0,'Back (protegido)'!AR29&gt;25),"--",'Back (protegido)'!AR29)</f>
        <v>--</v>
      </c>
      <c r="E32" s="28" t="str">
        <f t="shared" si="1"/>
        <v>--</v>
      </c>
      <c r="I32" s="40"/>
      <c r="J32" s="40"/>
      <c r="K32" s="40"/>
      <c r="L32" s="40"/>
      <c r="M32" s="40"/>
    </row>
    <row r="33" spans="1:13">
      <c r="A33" s="28" t="s">
        <v>73</v>
      </c>
      <c r="B33" s="46" t="s">
        <v>73</v>
      </c>
      <c r="C33" s="28" t="s">
        <v>73</v>
      </c>
      <c r="D33" s="47" t="str">
        <f>IF(OR('Back (protegido)'!AR30=0,'Back (protegido)'!AR30&gt;25),"--",'Back (protegido)'!AR30)</f>
        <v>--</v>
      </c>
      <c r="E33" s="28" t="str">
        <f t="shared" si="1"/>
        <v>--</v>
      </c>
      <c r="I33" s="40"/>
      <c r="J33" s="40"/>
      <c r="K33" s="40"/>
      <c r="L33" s="40"/>
      <c r="M33" s="40"/>
    </row>
    <row r="34" spans="1:13">
      <c r="A34" s="28" t="s">
        <v>73</v>
      </c>
      <c r="B34" s="46" t="s">
        <v>73</v>
      </c>
      <c r="C34" s="28" t="s">
        <v>73</v>
      </c>
      <c r="D34" s="47" t="str">
        <f>IF(OR('Back (protegido)'!AR31=0,'Back (protegido)'!AR31&gt;25),"--",'Back (protegido)'!AR31)</f>
        <v>--</v>
      </c>
      <c r="E34" s="28" t="str">
        <f t="shared" si="1"/>
        <v>--</v>
      </c>
      <c r="I34" s="40"/>
      <c r="J34" s="40"/>
      <c r="K34" s="40"/>
      <c r="L34" s="40"/>
      <c r="M34" s="40"/>
    </row>
    <row r="35" spans="1:13">
      <c r="A35" s="28" t="s">
        <v>73</v>
      </c>
      <c r="B35" s="46" t="s">
        <v>73</v>
      </c>
      <c r="C35" s="28" t="s">
        <v>73</v>
      </c>
      <c r="D35" s="47" t="str">
        <f>IF(OR('Back (protegido)'!AR32=0,'Back (protegido)'!AR32&gt;25),"--",'Back (protegido)'!AR32)</f>
        <v>--</v>
      </c>
      <c r="E35" s="28" t="str">
        <f t="shared" si="1"/>
        <v>--</v>
      </c>
      <c r="I35" s="40"/>
      <c r="J35" s="40"/>
      <c r="K35" s="40"/>
      <c r="L35" s="40"/>
      <c r="M35" s="40"/>
    </row>
    <row r="36" spans="1:13">
      <c r="A36" s="28" t="s">
        <v>73</v>
      </c>
      <c r="B36" s="46" t="s">
        <v>73</v>
      </c>
      <c r="C36" s="28" t="s">
        <v>73</v>
      </c>
      <c r="D36" s="47" t="str">
        <f>IF(OR('Back (protegido)'!AR33=0,'Back (protegido)'!AR33&gt;25),"--",'Back (protegido)'!AR33)</f>
        <v>--</v>
      </c>
      <c r="E36" s="28" t="str">
        <f t="shared" si="1"/>
        <v>--</v>
      </c>
      <c r="I36" s="40"/>
      <c r="J36" s="40"/>
      <c r="K36" s="40"/>
      <c r="L36" s="40"/>
      <c r="M36" s="40"/>
    </row>
    <row r="37" spans="1:13">
      <c r="A37" s="28" t="s">
        <v>73</v>
      </c>
      <c r="B37" s="46" t="s">
        <v>73</v>
      </c>
      <c r="C37" s="28" t="s">
        <v>73</v>
      </c>
      <c r="D37" s="47" t="str">
        <f>IF(OR('Back (protegido)'!AR34=0,'Back (protegido)'!AR34&gt;25),"--",'Back (protegido)'!AR34)</f>
        <v>--</v>
      </c>
      <c r="E37" s="28" t="str">
        <f t="shared" si="1"/>
        <v>--</v>
      </c>
      <c r="I37" s="40"/>
      <c r="J37" s="40"/>
      <c r="K37" s="40"/>
      <c r="L37" s="40"/>
      <c r="M37" s="40"/>
    </row>
    <row r="38" spans="1:13">
      <c r="A38" s="28" t="s">
        <v>73</v>
      </c>
      <c r="B38" s="46" t="s">
        <v>73</v>
      </c>
      <c r="C38" s="28" t="s">
        <v>73</v>
      </c>
      <c r="D38" s="47" t="str">
        <f>IF(OR('Back (protegido)'!AR35=0,'Back (protegido)'!AR35&gt;25),"--",'Back (protegido)'!AR35)</f>
        <v>--</v>
      </c>
      <c r="E38" s="28" t="str">
        <f t="shared" si="1"/>
        <v>--</v>
      </c>
      <c r="I38" s="40"/>
      <c r="J38" s="40"/>
      <c r="K38" s="40"/>
      <c r="L38" s="40"/>
      <c r="M38" s="40"/>
    </row>
    <row r="39" spans="1:13">
      <c r="A39" s="28" t="s">
        <v>73</v>
      </c>
      <c r="B39" s="46" t="s">
        <v>73</v>
      </c>
      <c r="C39" s="28" t="s">
        <v>73</v>
      </c>
      <c r="D39" s="47" t="str">
        <f>IF(OR('Back (protegido)'!AR36=0,'Back (protegido)'!AR36&gt;25),"--",'Back (protegido)'!AR36)</f>
        <v>--</v>
      </c>
      <c r="E39" s="28" t="str">
        <f t="shared" si="1"/>
        <v>--</v>
      </c>
      <c r="I39" s="40"/>
      <c r="J39" s="40"/>
      <c r="K39" s="40"/>
      <c r="L39" s="40"/>
      <c r="M39" s="40"/>
    </row>
    <row r="40" spans="1:13">
      <c r="A40" s="28" t="s">
        <v>73</v>
      </c>
      <c r="B40" s="46" t="s">
        <v>73</v>
      </c>
      <c r="C40" s="28" t="s">
        <v>73</v>
      </c>
      <c r="D40" s="47" t="str">
        <f>IF(OR('Back (protegido)'!AR37=0,'Back (protegido)'!AR37&gt;25),"--",'Back (protegido)'!AR37)</f>
        <v>--</v>
      </c>
      <c r="E40" s="28" t="str">
        <f t="shared" si="1"/>
        <v>--</v>
      </c>
      <c r="I40" s="40"/>
      <c r="J40" s="40"/>
      <c r="K40" s="40"/>
      <c r="L40" s="40"/>
      <c r="M40" s="40"/>
    </row>
    <row r="41" spans="1:13">
      <c r="A41" s="28" t="s">
        <v>73</v>
      </c>
      <c r="B41" s="46" t="s">
        <v>73</v>
      </c>
      <c r="C41" s="28" t="s">
        <v>73</v>
      </c>
      <c r="D41" s="47" t="str">
        <f>IF(OR('Back (protegido)'!AR38=0,'Back (protegido)'!AR38&gt;25),"--",'Back (protegido)'!AR38)</f>
        <v>--</v>
      </c>
      <c r="E41" s="28" t="str">
        <f t="shared" si="1"/>
        <v>--</v>
      </c>
      <c r="I41" s="40"/>
      <c r="J41" s="40"/>
      <c r="K41" s="40"/>
      <c r="L41" s="40"/>
      <c r="M41" s="40"/>
    </row>
    <row r="42" spans="1:13">
      <c r="A42" s="28" t="s">
        <v>73</v>
      </c>
      <c r="B42" s="46" t="s">
        <v>73</v>
      </c>
      <c r="C42" s="28" t="s">
        <v>73</v>
      </c>
      <c r="D42" s="47" t="str">
        <f>IF(OR('Back (protegido)'!AR39=0,'Back (protegido)'!AR39&gt;25),"--",'Back (protegido)'!AR39)</f>
        <v>--</v>
      </c>
      <c r="E42" s="28" t="str">
        <f t="shared" si="1"/>
        <v>--</v>
      </c>
      <c r="I42" s="40"/>
      <c r="J42" s="40"/>
      <c r="K42" s="40"/>
      <c r="L42" s="40"/>
      <c r="M42" s="40"/>
    </row>
    <row r="43" spans="1:13">
      <c r="A43" s="28" t="s">
        <v>73</v>
      </c>
      <c r="B43" s="46" t="s">
        <v>73</v>
      </c>
      <c r="C43" s="28" t="s">
        <v>73</v>
      </c>
      <c r="D43" s="47" t="str">
        <f>IF(OR('Back (protegido)'!AR40=0,'Back (protegido)'!AR40&gt;25),"--",'Back (protegido)'!AR40)</f>
        <v>--</v>
      </c>
      <c r="E43" s="28" t="str">
        <f t="shared" si="1"/>
        <v>--</v>
      </c>
      <c r="I43" s="40"/>
      <c r="J43" s="40"/>
      <c r="K43" s="40"/>
      <c r="L43" s="40"/>
      <c r="M43" s="40"/>
    </row>
    <row r="44" spans="1:13">
      <c r="A44" s="28" t="s">
        <v>73</v>
      </c>
      <c r="B44" s="46" t="s">
        <v>73</v>
      </c>
      <c r="C44" s="28" t="s">
        <v>73</v>
      </c>
      <c r="D44" s="47" t="str">
        <f>IF(OR('Back (protegido)'!AR41=0,'Back (protegido)'!AR41&gt;25),"--",'Back (protegido)'!AR41)</f>
        <v>--</v>
      </c>
      <c r="E44" s="28" t="str">
        <f t="shared" si="1"/>
        <v>--</v>
      </c>
      <c r="I44" s="40"/>
      <c r="J44" s="40"/>
      <c r="K44" s="40"/>
      <c r="L44" s="40"/>
      <c r="M44" s="40"/>
    </row>
    <row r="45" spans="1:13">
      <c r="A45" s="28" t="s">
        <v>73</v>
      </c>
      <c r="B45" s="46" t="s">
        <v>73</v>
      </c>
      <c r="C45" s="28" t="s">
        <v>73</v>
      </c>
      <c r="D45" s="47" t="str">
        <f>IF(OR('Back (protegido)'!AR42=0,'Back (protegido)'!AR42&gt;25),"--",'Back (protegido)'!AR42)</f>
        <v>--</v>
      </c>
      <c r="E45" s="28" t="str">
        <f t="shared" si="1"/>
        <v>--</v>
      </c>
      <c r="I45" s="40"/>
      <c r="J45" s="40"/>
      <c r="K45" s="40"/>
      <c r="L45" s="40"/>
      <c r="M45" s="40"/>
    </row>
    <row r="46" spans="1:13">
      <c r="A46" s="28" t="s">
        <v>73</v>
      </c>
      <c r="B46" s="46" t="s">
        <v>73</v>
      </c>
      <c r="C46" s="28" t="s">
        <v>73</v>
      </c>
      <c r="D46" s="47" t="str">
        <f>IF(OR('Back (protegido)'!AR43=0,'Back (protegido)'!AR43&gt;25),"--",'Back (protegido)'!AR43)</f>
        <v>--</v>
      </c>
      <c r="E46" s="28" t="str">
        <f t="shared" si="1"/>
        <v>--</v>
      </c>
      <c r="I46" s="40"/>
      <c r="J46" s="40"/>
      <c r="K46" s="40"/>
      <c r="L46" s="40"/>
      <c r="M46" s="40"/>
    </row>
    <row r="47" spans="1:13">
      <c r="A47" s="28" t="s">
        <v>73</v>
      </c>
      <c r="B47" s="46" t="s">
        <v>73</v>
      </c>
      <c r="C47" s="28" t="s">
        <v>73</v>
      </c>
      <c r="D47" s="47" t="str">
        <f>IF(OR('Back (protegido)'!AR44=0,'Back (protegido)'!AR44&gt;25),"--",'Back (protegido)'!AR44)</f>
        <v>--</v>
      </c>
      <c r="E47" s="28" t="str">
        <f t="shared" si="1"/>
        <v>--</v>
      </c>
      <c r="I47" s="40"/>
      <c r="J47" s="40"/>
      <c r="K47" s="40"/>
      <c r="L47" s="40"/>
      <c r="M47" s="40"/>
    </row>
    <row r="48" spans="1:13">
      <c r="A48" s="28" t="s">
        <v>73</v>
      </c>
      <c r="B48" s="46" t="s">
        <v>73</v>
      </c>
      <c r="C48" s="28" t="s">
        <v>73</v>
      </c>
      <c r="D48" s="47" t="str">
        <f>IF(OR('Back (protegido)'!AR45=0,'Back (protegido)'!AR45&gt;25),"--",'Back (protegido)'!AR45)</f>
        <v>--</v>
      </c>
      <c r="E48" s="28" t="str">
        <f t="shared" si="1"/>
        <v>--</v>
      </c>
      <c r="I48" s="40"/>
      <c r="J48" s="40"/>
      <c r="K48" s="40"/>
      <c r="L48" s="40"/>
      <c r="M48" s="40"/>
    </row>
    <row r="49" spans="1:13">
      <c r="A49" s="28" t="s">
        <v>73</v>
      </c>
      <c r="B49" s="46" t="s">
        <v>73</v>
      </c>
      <c r="C49" s="28" t="s">
        <v>73</v>
      </c>
      <c r="D49" s="47" t="str">
        <f>IF(OR('Back (protegido)'!AR46=0,'Back (protegido)'!AR46&gt;25),"--",'Back (protegido)'!AR46)</f>
        <v>--</v>
      </c>
      <c r="E49" s="28" t="str">
        <f t="shared" si="1"/>
        <v>--</v>
      </c>
      <c r="I49" s="40"/>
      <c r="J49" s="40"/>
      <c r="K49" s="40"/>
      <c r="L49" s="40"/>
      <c r="M49" s="40"/>
    </row>
    <row r="50" spans="1:13">
      <c r="A50" s="28" t="s">
        <v>73</v>
      </c>
      <c r="B50" s="46" t="s">
        <v>73</v>
      </c>
      <c r="C50" s="28" t="s">
        <v>73</v>
      </c>
      <c r="D50" s="47" t="str">
        <f>IF(OR('Back (protegido)'!AR47=0,'Back (protegido)'!AR47&gt;25),"--",'Back (protegido)'!AR47)</f>
        <v>--</v>
      </c>
      <c r="E50" s="28" t="str">
        <f t="shared" si="1"/>
        <v>--</v>
      </c>
      <c r="I50" s="40"/>
      <c r="J50" s="40"/>
      <c r="K50" s="40"/>
      <c r="L50" s="40"/>
      <c r="M50" s="40"/>
    </row>
    <row r="51" spans="1:13">
      <c r="A51" s="28" t="s">
        <v>73</v>
      </c>
      <c r="B51" s="46" t="s">
        <v>73</v>
      </c>
      <c r="C51" s="28" t="s">
        <v>73</v>
      </c>
      <c r="D51" s="47" t="str">
        <f>IF(OR('Back (protegido)'!AR48=0,'Back (protegido)'!AR48&gt;25),"--",'Back (protegido)'!AR48)</f>
        <v>--</v>
      </c>
      <c r="E51" s="28" t="str">
        <f t="shared" si="1"/>
        <v>--</v>
      </c>
      <c r="I51" s="40"/>
      <c r="J51" s="40"/>
      <c r="K51" s="40"/>
      <c r="L51" s="40"/>
      <c r="M51" s="40"/>
    </row>
    <row r="52" spans="1:13">
      <c r="A52" s="28" t="s">
        <v>73</v>
      </c>
      <c r="B52" s="46" t="s">
        <v>73</v>
      </c>
      <c r="C52" s="28" t="s">
        <v>73</v>
      </c>
      <c r="D52" s="47" t="str">
        <f>IF(OR('Back (protegido)'!AR49=0,'Back (protegido)'!AR49&gt;25),"--",'Back (protegido)'!AR49)</f>
        <v>--</v>
      </c>
      <c r="E52" s="28" t="str">
        <f t="shared" si="1"/>
        <v>--</v>
      </c>
      <c r="I52" s="40"/>
      <c r="J52" s="40"/>
      <c r="K52" s="40"/>
      <c r="L52" s="40"/>
      <c r="M52" s="40"/>
    </row>
    <row r="53" spans="1:13">
      <c r="A53" s="28" t="s">
        <v>73</v>
      </c>
      <c r="B53" s="46" t="s">
        <v>73</v>
      </c>
      <c r="C53" s="28" t="s">
        <v>73</v>
      </c>
      <c r="D53" s="47" t="str">
        <f>IF(OR('Back (protegido)'!AR50=0,'Back (protegido)'!AR50&gt;25),"--",'Back (protegido)'!AR50)</f>
        <v>--</v>
      </c>
      <c r="E53" s="28" t="str">
        <f t="shared" si="1"/>
        <v>--</v>
      </c>
      <c r="I53" s="40"/>
      <c r="J53" s="40"/>
      <c r="K53" s="40"/>
      <c r="L53" s="40"/>
      <c r="M53" s="40"/>
    </row>
    <row r="54" spans="1:13">
      <c r="A54" s="28" t="s">
        <v>73</v>
      </c>
      <c r="B54" s="46" t="s">
        <v>73</v>
      </c>
      <c r="C54" s="28" t="s">
        <v>73</v>
      </c>
      <c r="D54" s="47" t="str">
        <f>IF(OR('Back (protegido)'!AR51=0,'Back (protegido)'!AR51&gt;25),"--",'Back (protegido)'!AR51)</f>
        <v>--</v>
      </c>
      <c r="E54" s="28" t="str">
        <f t="shared" si="1"/>
        <v>--</v>
      </c>
      <c r="I54" s="40"/>
      <c r="J54" s="40"/>
      <c r="K54" s="40"/>
      <c r="L54" s="40"/>
      <c r="M54" s="40"/>
    </row>
    <row r="55" spans="1:13">
      <c r="A55" s="28" t="s">
        <v>73</v>
      </c>
      <c r="B55" s="46" t="s">
        <v>73</v>
      </c>
      <c r="C55" s="28" t="s">
        <v>73</v>
      </c>
      <c r="D55" s="47" t="str">
        <f>IF(OR('Back (protegido)'!AR52=0,'Back (protegido)'!AR52&gt;25),"--",'Back (protegido)'!AR52)</f>
        <v>--</v>
      </c>
      <c r="E55" s="28" t="str">
        <f t="shared" si="1"/>
        <v>--</v>
      </c>
      <c r="I55" s="40"/>
      <c r="J55" s="40"/>
      <c r="K55" s="40"/>
      <c r="L55" s="40"/>
      <c r="M55" s="40"/>
    </row>
    <row r="56" spans="1:13">
      <c r="A56" s="28" t="s">
        <v>73</v>
      </c>
      <c r="B56" s="46" t="s">
        <v>73</v>
      </c>
      <c r="C56" s="28" t="s">
        <v>73</v>
      </c>
      <c r="D56" s="47" t="str">
        <f>IF(OR('Back (protegido)'!AR53=0,'Back (protegido)'!AR53&gt;25),"--",'Back (protegido)'!AR53)</f>
        <v>--</v>
      </c>
      <c r="E56" s="28" t="str">
        <f t="shared" si="1"/>
        <v>--</v>
      </c>
      <c r="I56" s="40"/>
      <c r="J56" s="40"/>
      <c r="K56" s="40"/>
      <c r="L56" s="40"/>
      <c r="M56" s="40"/>
    </row>
    <row r="57" spans="1:13">
      <c r="A57" s="28" t="s">
        <v>73</v>
      </c>
      <c r="B57" s="46" t="s">
        <v>73</v>
      </c>
      <c r="C57" s="28" t="s">
        <v>73</v>
      </c>
      <c r="D57" s="47" t="str">
        <f>IF(OR('Back (protegido)'!AR54=0,'Back (protegido)'!AR54&gt;25),"--",'Back (protegido)'!AR54)</f>
        <v>--</v>
      </c>
      <c r="E57" s="28" t="str">
        <f t="shared" si="1"/>
        <v>--</v>
      </c>
      <c r="I57" s="40"/>
      <c r="J57" s="40"/>
      <c r="K57" s="40"/>
      <c r="L57" s="40"/>
      <c r="M57" s="40"/>
    </row>
    <row r="58" spans="1:13">
      <c r="A58" s="28" t="s">
        <v>73</v>
      </c>
      <c r="B58" s="46" t="s">
        <v>73</v>
      </c>
      <c r="C58" s="28" t="s">
        <v>73</v>
      </c>
      <c r="D58" s="47" t="str">
        <f>IF(OR('Back (protegido)'!AR55=0,'Back (protegido)'!AR55&gt;25),"--",'Back (protegido)'!AR55)</f>
        <v>--</v>
      </c>
      <c r="E58" s="28" t="str">
        <f t="shared" si="1"/>
        <v>--</v>
      </c>
      <c r="I58" s="40"/>
      <c r="J58" s="40"/>
      <c r="K58" s="40"/>
      <c r="L58" s="40"/>
      <c r="M58" s="40"/>
    </row>
    <row r="59" spans="1:13">
      <c r="A59" s="28" t="s">
        <v>73</v>
      </c>
      <c r="B59" s="46" t="s">
        <v>73</v>
      </c>
      <c r="C59" s="28" t="s">
        <v>73</v>
      </c>
      <c r="D59" s="47" t="str">
        <f>IF(OR('Back (protegido)'!AR56=0,'Back (protegido)'!AR56&gt;25),"--",'Back (protegido)'!AR56)</f>
        <v>--</v>
      </c>
      <c r="E59" s="28" t="str">
        <f t="shared" si="1"/>
        <v>--</v>
      </c>
      <c r="I59" s="40"/>
      <c r="J59" s="40"/>
      <c r="K59" s="40"/>
      <c r="L59" s="40"/>
      <c r="M59" s="40"/>
    </row>
    <row r="60" spans="1:13">
      <c r="A60" s="28" t="s">
        <v>73</v>
      </c>
      <c r="B60" s="46" t="s">
        <v>73</v>
      </c>
      <c r="C60" s="28" t="s">
        <v>73</v>
      </c>
      <c r="D60" s="47" t="str">
        <f>IF(OR('Back (protegido)'!AR57=0,'Back (protegido)'!AR57&gt;25),"--",'Back (protegido)'!AR57)</f>
        <v>--</v>
      </c>
      <c r="E60" s="28" t="str">
        <f t="shared" si="1"/>
        <v>--</v>
      </c>
      <c r="I60" s="40"/>
      <c r="J60" s="40"/>
      <c r="K60" s="40"/>
      <c r="L60" s="40"/>
      <c r="M60" s="40"/>
    </row>
    <row r="61" spans="1:13">
      <c r="A61" s="28" t="s">
        <v>73</v>
      </c>
      <c r="B61" s="46" t="s">
        <v>73</v>
      </c>
      <c r="C61" s="28" t="s">
        <v>73</v>
      </c>
      <c r="D61" s="47" t="str">
        <f>IF(OR('Back (protegido)'!AR58=0,'Back (protegido)'!AR58&gt;25),"--",'Back (protegido)'!AR58)</f>
        <v>--</v>
      </c>
      <c r="E61" s="28" t="str">
        <f t="shared" si="1"/>
        <v>--</v>
      </c>
      <c r="I61" s="40"/>
      <c r="J61" s="40"/>
      <c r="K61" s="40"/>
      <c r="L61" s="40"/>
      <c r="M61" s="40"/>
    </row>
    <row r="62" spans="1:13">
      <c r="A62" s="28" t="s">
        <v>73</v>
      </c>
      <c r="B62" s="46" t="s">
        <v>73</v>
      </c>
      <c r="C62" s="28" t="s">
        <v>73</v>
      </c>
      <c r="D62" s="47" t="str">
        <f>IF(OR('Back (protegido)'!AR59=0,'Back (protegido)'!AR59&gt;25),"--",'Back (protegido)'!AR59)</f>
        <v>--</v>
      </c>
      <c r="E62" s="28" t="str">
        <f t="shared" si="1"/>
        <v>--</v>
      </c>
      <c r="I62" s="40"/>
      <c r="J62" s="40"/>
      <c r="K62" s="40"/>
      <c r="L62" s="40"/>
      <c r="M62" s="40"/>
    </row>
    <row r="63" spans="1:13">
      <c r="A63" s="28" t="s">
        <v>73</v>
      </c>
      <c r="B63" s="46" t="s">
        <v>73</v>
      </c>
      <c r="C63" s="28" t="s">
        <v>73</v>
      </c>
      <c r="D63" s="47" t="str">
        <f>IF(OR('Back (protegido)'!AR60=0,'Back (protegido)'!AR60&gt;25),"--",'Back (protegido)'!AR60)</f>
        <v>--</v>
      </c>
      <c r="E63" s="28" t="str">
        <f t="shared" si="1"/>
        <v>--</v>
      </c>
      <c r="I63" s="40"/>
      <c r="J63" s="40"/>
      <c r="K63" s="40"/>
      <c r="L63" s="40"/>
      <c r="M63" s="40"/>
    </row>
    <row r="64" spans="1:13">
      <c r="A64" s="28" t="s">
        <v>73</v>
      </c>
      <c r="B64" s="46" t="s">
        <v>73</v>
      </c>
      <c r="C64" s="28" t="s">
        <v>73</v>
      </c>
      <c r="D64" s="47" t="str">
        <f>IF(OR('Back (protegido)'!AR61=0,'Back (protegido)'!AR61&gt;25),"--",'Back (protegido)'!AR61)</f>
        <v>--</v>
      </c>
      <c r="E64" s="28" t="str">
        <f t="shared" si="1"/>
        <v>--</v>
      </c>
      <c r="I64" s="40"/>
      <c r="J64" s="40"/>
      <c r="K64" s="40"/>
      <c r="L64" s="40"/>
      <c r="M64" s="40"/>
    </row>
    <row r="65" spans="1:13">
      <c r="A65" s="28" t="s">
        <v>73</v>
      </c>
      <c r="B65" s="46" t="s">
        <v>73</v>
      </c>
      <c r="C65" s="28" t="s">
        <v>73</v>
      </c>
      <c r="D65" s="47" t="str">
        <f>IF(OR('Back (protegido)'!AR62=0,'Back (protegido)'!AR62&gt;25),"--",'Back (protegido)'!AR62)</f>
        <v>--</v>
      </c>
      <c r="E65" s="28" t="str">
        <f t="shared" si="1"/>
        <v>--</v>
      </c>
      <c r="I65" s="40"/>
      <c r="J65" s="40"/>
      <c r="K65" s="40"/>
      <c r="L65" s="40"/>
      <c r="M65" s="40"/>
    </row>
    <row r="66" spans="1:13">
      <c r="A66" s="28" t="s">
        <v>73</v>
      </c>
      <c r="B66" s="46" t="s">
        <v>73</v>
      </c>
      <c r="C66" s="28" t="s">
        <v>73</v>
      </c>
      <c r="D66" s="47" t="str">
        <f>IF(OR('Back (protegido)'!AR63=0,'Back (protegido)'!AR63&gt;25),"--",'Back (protegido)'!AR63)</f>
        <v>--</v>
      </c>
      <c r="E66" s="28" t="str">
        <f t="shared" si="1"/>
        <v>--</v>
      </c>
      <c r="I66" s="40"/>
      <c r="J66" s="40"/>
      <c r="K66" s="40"/>
      <c r="L66" s="40"/>
      <c r="M66" s="40"/>
    </row>
    <row r="67" spans="1:13">
      <c r="A67" s="28" t="s">
        <v>73</v>
      </c>
      <c r="B67" s="46" t="s">
        <v>73</v>
      </c>
      <c r="C67" s="28" t="s">
        <v>73</v>
      </c>
      <c r="D67" s="47" t="str">
        <f>IF(OR('Back (protegido)'!AR64=0,'Back (protegido)'!AR64&gt;25),"--",'Back (protegido)'!AR64)</f>
        <v>--</v>
      </c>
      <c r="E67" s="28" t="str">
        <f t="shared" si="1"/>
        <v>--</v>
      </c>
      <c r="I67" s="40"/>
      <c r="J67" s="40"/>
      <c r="K67" s="40"/>
      <c r="L67" s="40"/>
      <c r="M67" s="40"/>
    </row>
    <row r="68" spans="1:13">
      <c r="A68" s="28" t="s">
        <v>73</v>
      </c>
      <c r="B68" s="46" t="s">
        <v>73</v>
      </c>
      <c r="C68" s="28" t="s">
        <v>73</v>
      </c>
      <c r="D68" s="47" t="str">
        <f>IF(OR('Back (protegido)'!AR65=0,'Back (protegido)'!AR65&gt;25),"--",'Back (protegido)'!AR65)</f>
        <v>--</v>
      </c>
      <c r="E68" s="28" t="str">
        <f t="shared" si="1"/>
        <v>--</v>
      </c>
      <c r="I68" s="40"/>
      <c r="J68" s="40"/>
      <c r="K68" s="40"/>
      <c r="L68" s="40"/>
      <c r="M68" s="40"/>
    </row>
    <row r="69" spans="1:13">
      <c r="A69" s="28" t="s">
        <v>73</v>
      </c>
      <c r="B69" s="46" t="s">
        <v>73</v>
      </c>
      <c r="C69" s="28" t="s">
        <v>73</v>
      </c>
      <c r="D69" s="47" t="str">
        <f>IF(OR('Back (protegido)'!AR66=0,'Back (protegido)'!AR66&gt;25),"--",'Back (protegido)'!AR66)</f>
        <v>--</v>
      </c>
      <c r="E69" s="28" t="str">
        <f t="shared" si="1"/>
        <v>--</v>
      </c>
      <c r="I69" s="40"/>
      <c r="J69" s="40"/>
      <c r="K69" s="40"/>
      <c r="L69" s="40"/>
      <c r="M69" s="40"/>
    </row>
    <row r="70" spans="1:13">
      <c r="A70" s="28" t="s">
        <v>73</v>
      </c>
      <c r="B70" s="46" t="s">
        <v>73</v>
      </c>
      <c r="C70" s="28" t="s">
        <v>73</v>
      </c>
      <c r="D70" s="47" t="str">
        <f>IF(OR('Back (protegido)'!AR67=0,'Back (protegido)'!AR67&gt;25),"--",'Back (protegido)'!AR67)</f>
        <v>--</v>
      </c>
      <c r="E70" s="28" t="str">
        <f t="shared" si="1"/>
        <v>--</v>
      </c>
      <c r="I70" s="40"/>
      <c r="J70" s="40"/>
      <c r="K70" s="40"/>
      <c r="L70" s="40"/>
      <c r="M70" s="40"/>
    </row>
    <row r="71" spans="1:13">
      <c r="A71" s="28" t="s">
        <v>73</v>
      </c>
      <c r="B71" s="46" t="s">
        <v>73</v>
      </c>
      <c r="C71" s="28" t="s">
        <v>73</v>
      </c>
      <c r="D71" s="47" t="str">
        <f>IF(OR('Back (protegido)'!AR68=0,'Back (protegido)'!AR68&gt;25),"--",'Back (protegido)'!AR68)</f>
        <v>--</v>
      </c>
      <c r="E71" s="28" t="str">
        <f t="shared" si="1"/>
        <v>--</v>
      </c>
      <c r="I71" s="40"/>
      <c r="J71" s="40"/>
      <c r="K71" s="40"/>
      <c r="L71" s="40"/>
      <c r="M71" s="40"/>
    </row>
    <row r="72" spans="1:13">
      <c r="A72" s="28" t="s">
        <v>73</v>
      </c>
      <c r="B72" s="46" t="s">
        <v>73</v>
      </c>
      <c r="C72" s="28" t="s">
        <v>73</v>
      </c>
      <c r="D72" s="47" t="str">
        <f>IF(OR('Back (protegido)'!AR69=0,'Back (protegido)'!AR69&gt;25),"--",'Back (protegido)'!AR69)</f>
        <v>--</v>
      </c>
      <c r="E72" s="28" t="str">
        <f t="shared" si="1"/>
        <v>--</v>
      </c>
      <c r="I72" s="40"/>
      <c r="J72" s="40"/>
      <c r="K72" s="40"/>
      <c r="L72" s="40"/>
      <c r="M72" s="40"/>
    </row>
    <row r="73" spans="1:13">
      <c r="A73" s="28" t="s">
        <v>73</v>
      </c>
      <c r="B73" s="46" t="s">
        <v>73</v>
      </c>
      <c r="C73" s="28" t="s">
        <v>73</v>
      </c>
      <c r="D73" s="47" t="str">
        <f>IF(OR('Back (protegido)'!AR70=0,'Back (protegido)'!AR70&gt;25),"--",'Back (protegido)'!AR70)</f>
        <v>--</v>
      </c>
      <c r="E73" s="28" t="str">
        <f t="shared" ref="E73:E100" si="2">IF(AND(D73&gt;=1,D73&lt;7),"LOW",IF(AND(D73&gt;=7,D73&lt;11),"MODERATE",IF(AND(D73&gt;=11,D73&lt;17),"SIGNIFICANT",IF(AND(D73&gt;=20,D73&lt;26),"HIGH","--"))))</f>
        <v>--</v>
      </c>
      <c r="I73" s="40"/>
      <c r="J73" s="40"/>
      <c r="K73" s="40"/>
      <c r="L73" s="40"/>
      <c r="M73" s="40"/>
    </row>
    <row r="74" spans="1:13">
      <c r="A74" s="28" t="s">
        <v>73</v>
      </c>
      <c r="B74" s="46" t="s">
        <v>73</v>
      </c>
      <c r="C74" s="28" t="s">
        <v>73</v>
      </c>
      <c r="D74" s="47" t="str">
        <f>IF(OR('Back (protegido)'!AR71=0,'Back (protegido)'!AR71&gt;25),"--",'Back (protegido)'!AR71)</f>
        <v>--</v>
      </c>
      <c r="E74" s="28" t="str">
        <f t="shared" si="2"/>
        <v>--</v>
      </c>
      <c r="I74" s="40"/>
      <c r="J74" s="40"/>
      <c r="K74" s="40"/>
      <c r="L74" s="40"/>
      <c r="M74" s="40"/>
    </row>
    <row r="75" spans="1:13">
      <c r="A75" s="28" t="s">
        <v>73</v>
      </c>
      <c r="B75" s="46" t="s">
        <v>73</v>
      </c>
      <c r="C75" s="28" t="s">
        <v>73</v>
      </c>
      <c r="D75" s="47" t="str">
        <f>IF(OR('Back (protegido)'!AR72=0,'Back (protegido)'!AR72&gt;25),"--",'Back (protegido)'!AR72)</f>
        <v>--</v>
      </c>
      <c r="E75" s="28" t="str">
        <f t="shared" si="2"/>
        <v>--</v>
      </c>
      <c r="I75" s="40"/>
      <c r="J75" s="40"/>
      <c r="K75" s="40"/>
      <c r="L75" s="40"/>
      <c r="M75" s="40"/>
    </row>
    <row r="76" spans="1:13">
      <c r="A76" s="28" t="s">
        <v>73</v>
      </c>
      <c r="B76" s="46" t="s">
        <v>73</v>
      </c>
      <c r="C76" s="28" t="s">
        <v>73</v>
      </c>
      <c r="D76" s="47" t="str">
        <f>IF(OR('Back (protegido)'!AR73=0,'Back (protegido)'!AR73&gt;25),"--",'Back (protegido)'!AR73)</f>
        <v>--</v>
      </c>
      <c r="E76" s="28" t="str">
        <f t="shared" si="2"/>
        <v>--</v>
      </c>
      <c r="I76" s="40"/>
      <c r="J76" s="40"/>
      <c r="K76" s="40"/>
      <c r="L76" s="40"/>
      <c r="M76" s="40"/>
    </row>
    <row r="77" spans="1:13">
      <c r="A77" s="28" t="s">
        <v>73</v>
      </c>
      <c r="B77" s="46" t="s">
        <v>73</v>
      </c>
      <c r="C77" s="28" t="s">
        <v>73</v>
      </c>
      <c r="D77" s="47" t="str">
        <f>IF(OR('Back (protegido)'!AR74=0,'Back (protegido)'!AR74&gt;25),"--",'Back (protegido)'!AR74)</f>
        <v>--</v>
      </c>
      <c r="E77" s="28" t="str">
        <f t="shared" si="2"/>
        <v>--</v>
      </c>
      <c r="I77" s="40"/>
      <c r="J77" s="40"/>
      <c r="K77" s="40"/>
      <c r="L77" s="40"/>
      <c r="M77" s="40"/>
    </row>
    <row r="78" spans="1:13">
      <c r="A78" s="28" t="s">
        <v>73</v>
      </c>
      <c r="B78" s="46" t="s">
        <v>73</v>
      </c>
      <c r="C78" s="28" t="s">
        <v>73</v>
      </c>
      <c r="D78" s="47" t="str">
        <f>IF(OR('Back (protegido)'!AR75=0,'Back (protegido)'!AR75&gt;25),"--",'Back (protegido)'!AR75)</f>
        <v>--</v>
      </c>
      <c r="E78" s="28" t="str">
        <f t="shared" si="2"/>
        <v>--</v>
      </c>
      <c r="I78" s="40"/>
      <c r="J78" s="40"/>
      <c r="K78" s="40"/>
      <c r="L78" s="40"/>
      <c r="M78" s="40"/>
    </row>
    <row r="79" spans="1:13">
      <c r="A79" s="28" t="s">
        <v>73</v>
      </c>
      <c r="B79" s="46" t="s">
        <v>73</v>
      </c>
      <c r="C79" s="28" t="s">
        <v>73</v>
      </c>
      <c r="D79" s="47" t="str">
        <f>IF(OR('Back (protegido)'!AR76=0,'Back (protegido)'!AR76&gt;25),"--",'Back (protegido)'!AR76)</f>
        <v>--</v>
      </c>
      <c r="E79" s="28" t="str">
        <f t="shared" si="2"/>
        <v>--</v>
      </c>
      <c r="I79" s="40"/>
      <c r="J79" s="40"/>
      <c r="K79" s="40"/>
      <c r="L79" s="40"/>
      <c r="M79" s="40"/>
    </row>
    <row r="80" spans="1:13">
      <c r="A80" s="28" t="s">
        <v>73</v>
      </c>
      <c r="B80" s="46" t="s">
        <v>73</v>
      </c>
      <c r="C80" s="28" t="s">
        <v>73</v>
      </c>
      <c r="D80" s="47" t="str">
        <f>IF(OR('Back (protegido)'!AR77=0,'Back (protegido)'!AR77&gt;25),"--",'Back (protegido)'!AR77)</f>
        <v>--</v>
      </c>
      <c r="E80" s="28" t="str">
        <f t="shared" si="2"/>
        <v>--</v>
      </c>
      <c r="I80" s="40"/>
      <c r="J80" s="40"/>
      <c r="K80" s="40"/>
      <c r="L80" s="40"/>
      <c r="M80" s="40"/>
    </row>
    <row r="81" spans="1:13">
      <c r="A81" s="28" t="s">
        <v>73</v>
      </c>
      <c r="B81" s="46" t="s">
        <v>73</v>
      </c>
      <c r="C81" s="28" t="s">
        <v>73</v>
      </c>
      <c r="D81" s="47" t="str">
        <f>IF(OR('Back (protegido)'!AR78=0,'Back (protegido)'!AR78&gt;25),"--",'Back (protegido)'!AR78)</f>
        <v>--</v>
      </c>
      <c r="E81" s="28" t="str">
        <f t="shared" si="2"/>
        <v>--</v>
      </c>
      <c r="I81" s="40"/>
      <c r="J81" s="40"/>
      <c r="K81" s="40"/>
      <c r="L81" s="40"/>
      <c r="M81" s="40"/>
    </row>
    <row r="82" spans="1:13">
      <c r="A82" s="28" t="s">
        <v>73</v>
      </c>
      <c r="B82" s="46" t="s">
        <v>73</v>
      </c>
      <c r="C82" s="28" t="s">
        <v>73</v>
      </c>
      <c r="D82" s="47" t="str">
        <f>IF(OR('Back (protegido)'!AR79=0,'Back (protegido)'!AR79&gt;25),"--",'Back (protegido)'!AR79)</f>
        <v>--</v>
      </c>
      <c r="E82" s="28" t="str">
        <f t="shared" si="2"/>
        <v>--</v>
      </c>
      <c r="I82" s="40"/>
      <c r="J82" s="40"/>
      <c r="K82" s="40"/>
      <c r="L82" s="40"/>
      <c r="M82" s="40"/>
    </row>
    <row r="83" spans="1:13">
      <c r="A83" s="28" t="s">
        <v>73</v>
      </c>
      <c r="B83" s="46" t="s">
        <v>73</v>
      </c>
      <c r="C83" s="28" t="s">
        <v>73</v>
      </c>
      <c r="D83" s="47" t="str">
        <f>IF(OR('Back (protegido)'!AR80=0,'Back (protegido)'!AR80&gt;25),"--",'Back (protegido)'!AR80)</f>
        <v>--</v>
      </c>
      <c r="E83" s="28" t="str">
        <f t="shared" si="2"/>
        <v>--</v>
      </c>
      <c r="I83" s="40"/>
      <c r="J83" s="40"/>
      <c r="K83" s="40"/>
      <c r="L83" s="40"/>
      <c r="M83" s="40"/>
    </row>
    <row r="84" spans="1:13">
      <c r="A84" s="28" t="s">
        <v>73</v>
      </c>
      <c r="B84" s="46" t="s">
        <v>73</v>
      </c>
      <c r="C84" s="28" t="s">
        <v>73</v>
      </c>
      <c r="D84" s="47" t="str">
        <f>IF(OR('Back (protegido)'!AR81=0,'Back (protegido)'!AR81&gt;25),"--",'Back (protegido)'!AR81)</f>
        <v>--</v>
      </c>
      <c r="E84" s="28" t="str">
        <f t="shared" si="2"/>
        <v>--</v>
      </c>
      <c r="I84" s="40"/>
      <c r="J84" s="40"/>
      <c r="K84" s="40"/>
      <c r="L84" s="40"/>
      <c r="M84" s="40"/>
    </row>
    <row r="85" spans="1:13">
      <c r="A85" s="28" t="s">
        <v>73</v>
      </c>
      <c r="B85" s="46" t="s">
        <v>73</v>
      </c>
      <c r="C85" s="28" t="s">
        <v>73</v>
      </c>
      <c r="D85" s="47" t="str">
        <f>IF(OR('Back (protegido)'!AR82=0,'Back (protegido)'!AR82&gt;25),"--",'Back (protegido)'!AR82)</f>
        <v>--</v>
      </c>
      <c r="E85" s="28" t="str">
        <f t="shared" si="2"/>
        <v>--</v>
      </c>
      <c r="I85" s="40"/>
      <c r="J85" s="40"/>
      <c r="K85" s="40"/>
      <c r="L85" s="40"/>
      <c r="M85" s="40"/>
    </row>
    <row r="86" spans="1:13">
      <c r="A86" s="28" t="s">
        <v>73</v>
      </c>
      <c r="B86" s="46" t="s">
        <v>73</v>
      </c>
      <c r="C86" s="28" t="s">
        <v>73</v>
      </c>
      <c r="D86" s="47" t="str">
        <f>IF(OR('Back (protegido)'!AR83=0,'Back (protegido)'!AR83&gt;25),"--",'Back (protegido)'!AR83)</f>
        <v>--</v>
      </c>
      <c r="E86" s="28" t="str">
        <f t="shared" si="2"/>
        <v>--</v>
      </c>
      <c r="I86" s="40"/>
      <c r="J86" s="40"/>
      <c r="K86" s="40"/>
      <c r="L86" s="40"/>
      <c r="M86" s="40"/>
    </row>
    <row r="87" spans="1:13">
      <c r="A87" s="28" t="s">
        <v>73</v>
      </c>
      <c r="B87" s="46" t="s">
        <v>73</v>
      </c>
      <c r="C87" s="28" t="s">
        <v>73</v>
      </c>
      <c r="D87" s="47" t="str">
        <f>IF(OR('Back (protegido)'!AR84=0,'Back (protegido)'!AR84&gt;25),"--",'Back (protegido)'!AR84)</f>
        <v>--</v>
      </c>
      <c r="E87" s="28" t="str">
        <f t="shared" si="2"/>
        <v>--</v>
      </c>
      <c r="I87" s="40"/>
      <c r="J87" s="40"/>
      <c r="K87" s="40"/>
      <c r="L87" s="40"/>
      <c r="M87" s="40"/>
    </row>
    <row r="88" spans="1:13">
      <c r="A88" s="28" t="s">
        <v>73</v>
      </c>
      <c r="B88" s="46" t="s">
        <v>73</v>
      </c>
      <c r="C88" s="28" t="s">
        <v>73</v>
      </c>
      <c r="D88" s="47" t="str">
        <f>IF(OR('Back (protegido)'!AR85=0,'Back (protegido)'!AR85&gt;25),"--",'Back (protegido)'!AR85)</f>
        <v>--</v>
      </c>
      <c r="E88" s="28" t="str">
        <f t="shared" si="2"/>
        <v>--</v>
      </c>
      <c r="I88" s="40"/>
      <c r="J88" s="40"/>
      <c r="K88" s="40"/>
      <c r="L88" s="40"/>
      <c r="M88" s="40"/>
    </row>
    <row r="89" spans="1:13">
      <c r="A89" s="28" t="s">
        <v>73</v>
      </c>
      <c r="B89" s="46" t="s">
        <v>73</v>
      </c>
      <c r="C89" s="28" t="s">
        <v>73</v>
      </c>
      <c r="D89" s="47" t="str">
        <f>IF(OR('Back (protegido)'!AR86=0,'Back (protegido)'!AR86&gt;25),"--",'Back (protegido)'!AR86)</f>
        <v>--</v>
      </c>
      <c r="E89" s="28" t="str">
        <f t="shared" si="2"/>
        <v>--</v>
      </c>
      <c r="I89" s="40"/>
      <c r="J89" s="40"/>
      <c r="K89" s="40"/>
      <c r="L89" s="40"/>
      <c r="M89" s="40"/>
    </row>
    <row r="90" spans="1:13">
      <c r="A90" s="28" t="s">
        <v>73</v>
      </c>
      <c r="B90" s="46" t="s">
        <v>73</v>
      </c>
      <c r="C90" s="28" t="s">
        <v>73</v>
      </c>
      <c r="D90" s="47" t="str">
        <f>IF(OR('Back (protegido)'!AR87=0,'Back (protegido)'!AR87&gt;25),"--",'Back (protegido)'!AR87)</f>
        <v>--</v>
      </c>
      <c r="E90" s="28" t="str">
        <f t="shared" si="2"/>
        <v>--</v>
      </c>
      <c r="I90" s="40"/>
      <c r="J90" s="40"/>
      <c r="K90" s="40"/>
      <c r="L90" s="40"/>
      <c r="M90" s="40"/>
    </row>
    <row r="91" spans="1:13">
      <c r="A91" s="28" t="s">
        <v>73</v>
      </c>
      <c r="B91" s="46" t="s">
        <v>73</v>
      </c>
      <c r="C91" s="28" t="s">
        <v>73</v>
      </c>
      <c r="D91" s="47" t="str">
        <f>IF(OR('Back (protegido)'!AR88=0,'Back (protegido)'!AR88&gt;25),"--",'Back (protegido)'!AR88)</f>
        <v>--</v>
      </c>
      <c r="E91" s="28" t="str">
        <f t="shared" si="2"/>
        <v>--</v>
      </c>
      <c r="I91" s="40"/>
      <c r="J91" s="40"/>
      <c r="K91" s="40"/>
      <c r="L91" s="40"/>
      <c r="M91" s="40"/>
    </row>
    <row r="92" spans="1:13">
      <c r="A92" s="28" t="s">
        <v>73</v>
      </c>
      <c r="B92" s="46" t="s">
        <v>73</v>
      </c>
      <c r="C92" s="28" t="s">
        <v>73</v>
      </c>
      <c r="D92" s="47" t="str">
        <f>IF(OR('Back (protegido)'!AR89=0,'Back (protegido)'!AR89&gt;25),"--",'Back (protegido)'!AR89)</f>
        <v>--</v>
      </c>
      <c r="E92" s="28" t="str">
        <f t="shared" si="2"/>
        <v>--</v>
      </c>
      <c r="I92" s="40"/>
      <c r="J92" s="40"/>
      <c r="K92" s="40"/>
      <c r="L92" s="40"/>
      <c r="M92" s="40"/>
    </row>
    <row r="93" spans="1:13">
      <c r="A93" s="28" t="s">
        <v>73</v>
      </c>
      <c r="B93" s="46" t="s">
        <v>73</v>
      </c>
      <c r="C93" s="28" t="s">
        <v>73</v>
      </c>
      <c r="D93" s="47" t="str">
        <f>IF(OR('Back (protegido)'!AR90=0,'Back (protegido)'!AR90&gt;25),"--",'Back (protegido)'!AR90)</f>
        <v>--</v>
      </c>
      <c r="E93" s="28" t="str">
        <f t="shared" si="2"/>
        <v>--</v>
      </c>
      <c r="I93" s="40"/>
      <c r="J93" s="40"/>
      <c r="K93" s="40"/>
      <c r="L93" s="40"/>
      <c r="M93" s="40"/>
    </row>
    <row r="94" spans="1:13">
      <c r="A94" s="28" t="s">
        <v>73</v>
      </c>
      <c r="B94" s="46" t="s">
        <v>73</v>
      </c>
      <c r="C94" s="28" t="s">
        <v>73</v>
      </c>
      <c r="D94" s="47" t="str">
        <f>IF(OR('Back (protegido)'!AR91=0,'Back (protegido)'!AR91&gt;25),"--",'Back (protegido)'!AR91)</f>
        <v>--</v>
      </c>
      <c r="E94" s="28" t="str">
        <f t="shared" si="2"/>
        <v>--</v>
      </c>
      <c r="I94" s="40"/>
      <c r="J94" s="40"/>
      <c r="K94" s="40"/>
      <c r="L94" s="40"/>
      <c r="M94" s="40"/>
    </row>
    <row r="95" spans="1:13">
      <c r="A95" s="28" t="s">
        <v>73</v>
      </c>
      <c r="B95" s="46" t="s">
        <v>73</v>
      </c>
      <c r="C95" s="28" t="s">
        <v>73</v>
      </c>
      <c r="D95" s="47" t="str">
        <f>IF(OR('Back (protegido)'!AR92=0,'Back (protegido)'!AR92&gt;25),"--",'Back (protegido)'!AR92)</f>
        <v>--</v>
      </c>
      <c r="E95" s="28" t="str">
        <f t="shared" si="2"/>
        <v>--</v>
      </c>
      <c r="I95" s="40"/>
      <c r="J95" s="40"/>
      <c r="K95" s="40"/>
      <c r="L95" s="40"/>
      <c r="M95" s="40"/>
    </row>
    <row r="96" spans="1:13">
      <c r="A96" s="28" t="s">
        <v>73</v>
      </c>
      <c r="B96" s="46" t="s">
        <v>73</v>
      </c>
      <c r="C96" s="28" t="s">
        <v>73</v>
      </c>
      <c r="D96" s="47" t="str">
        <f>IF(OR('Back (protegido)'!AR93=0,'Back (protegido)'!AR93&gt;25),"--",'Back (protegido)'!AR93)</f>
        <v>--</v>
      </c>
      <c r="E96" s="28" t="str">
        <f t="shared" si="2"/>
        <v>--</v>
      </c>
      <c r="I96" s="40"/>
      <c r="J96" s="40"/>
      <c r="K96" s="40"/>
      <c r="L96" s="40"/>
      <c r="M96" s="40"/>
    </row>
    <row r="97" spans="1:13">
      <c r="A97" s="28" t="s">
        <v>73</v>
      </c>
      <c r="B97" s="46" t="s">
        <v>73</v>
      </c>
      <c r="C97" s="28" t="s">
        <v>73</v>
      </c>
      <c r="D97" s="47" t="str">
        <f>IF(OR('Back (protegido)'!AR94=0,'Back (protegido)'!AR94&gt;25),"--",'Back (protegido)'!AR94)</f>
        <v>--</v>
      </c>
      <c r="E97" s="28" t="str">
        <f t="shared" si="2"/>
        <v>--</v>
      </c>
      <c r="I97" s="40"/>
      <c r="J97" s="40"/>
      <c r="K97" s="40"/>
      <c r="L97" s="40"/>
      <c r="M97" s="40"/>
    </row>
    <row r="98" spans="1:13">
      <c r="A98" s="28" t="s">
        <v>73</v>
      </c>
      <c r="B98" s="46" t="s">
        <v>73</v>
      </c>
      <c r="C98" s="28" t="s">
        <v>73</v>
      </c>
      <c r="D98" s="47" t="str">
        <f>IF(OR('Back (protegido)'!AR95=0,'Back (protegido)'!AR95&gt;25),"--",'Back (protegido)'!AR95)</f>
        <v>--</v>
      </c>
      <c r="E98" s="28" t="str">
        <f t="shared" si="2"/>
        <v>--</v>
      </c>
      <c r="I98" s="40"/>
      <c r="J98" s="40"/>
      <c r="K98" s="40"/>
      <c r="L98" s="40"/>
      <c r="M98" s="40"/>
    </row>
    <row r="99" spans="1:13">
      <c r="A99" s="28" t="s">
        <v>73</v>
      </c>
      <c r="B99" s="46" t="s">
        <v>73</v>
      </c>
      <c r="C99" s="28" t="s">
        <v>73</v>
      </c>
      <c r="D99" s="47" t="str">
        <f>IF(OR('Back (protegido)'!AR96=0,'Back (protegido)'!AR96&gt;25),"--",'Back (protegido)'!AR96)</f>
        <v>--</v>
      </c>
      <c r="E99" s="28" t="str">
        <f t="shared" si="2"/>
        <v>--</v>
      </c>
      <c r="I99" s="40"/>
      <c r="J99" s="40"/>
      <c r="K99" s="40"/>
      <c r="L99" s="40"/>
      <c r="M99" s="40"/>
    </row>
    <row r="100" spans="1:13">
      <c r="A100" s="28" t="s">
        <v>73</v>
      </c>
      <c r="B100" s="46" t="s">
        <v>73</v>
      </c>
      <c r="C100" s="28" t="s">
        <v>73</v>
      </c>
      <c r="D100" s="47" t="str">
        <f>IF(OR('Back (protegido)'!AR97=0,'Back (protegido)'!AR97&gt;25),"--",'Back (protegido)'!AR97)</f>
        <v>--</v>
      </c>
      <c r="E100" s="28" t="str">
        <f t="shared" si="2"/>
        <v>--</v>
      </c>
      <c r="I100" s="40"/>
      <c r="J100" s="40"/>
      <c r="K100" s="40"/>
      <c r="L100" s="40"/>
      <c r="M100" s="40"/>
    </row>
    <row r="101" spans="1:13">
      <c r="I101" s="40"/>
      <c r="J101" s="40"/>
      <c r="K101" s="40"/>
      <c r="L101" s="40"/>
      <c r="M101" s="40"/>
    </row>
    <row r="102" spans="1:13">
      <c r="I102" s="40"/>
      <c r="J102" s="40"/>
      <c r="K102" s="40"/>
      <c r="L102" s="40"/>
      <c r="M102" s="40"/>
    </row>
    <row r="103" spans="1:13">
      <c r="I103" s="40"/>
      <c r="J103" s="40"/>
      <c r="K103" s="40"/>
      <c r="L103" s="40"/>
      <c r="M103" s="40"/>
    </row>
    <row r="104" spans="1:13">
      <c r="I104" s="40"/>
      <c r="J104" s="40"/>
      <c r="K104" s="40"/>
      <c r="L104" s="40"/>
      <c r="M104" s="40"/>
    </row>
    <row r="105" spans="1:13">
      <c r="I105" s="40"/>
      <c r="J105" s="40"/>
      <c r="K105" s="40"/>
      <c r="L105" s="40"/>
      <c r="M105" s="40"/>
    </row>
    <row r="106" spans="1:13">
      <c r="I106" s="40"/>
      <c r="J106" s="40"/>
      <c r="K106" s="40"/>
      <c r="L106" s="40"/>
      <c r="M106" s="40"/>
    </row>
    <row r="107" spans="1:13">
      <c r="I107" s="40"/>
      <c r="J107" s="40"/>
      <c r="K107" s="40"/>
      <c r="L107" s="40"/>
      <c r="M107" s="40"/>
    </row>
    <row r="108" spans="1:13">
      <c r="I108" s="40"/>
      <c r="J108" s="40"/>
      <c r="K108" s="40"/>
      <c r="L108" s="40"/>
      <c r="M108" s="40"/>
    </row>
    <row r="109" spans="1:13">
      <c r="I109" s="40"/>
      <c r="J109" s="40"/>
      <c r="K109" s="40"/>
      <c r="L109" s="40"/>
      <c r="M109" s="40"/>
    </row>
    <row r="110" spans="1:13">
      <c r="I110" s="40"/>
      <c r="J110" s="40"/>
      <c r="K110" s="40"/>
      <c r="L110" s="40"/>
      <c r="M110" s="40"/>
    </row>
    <row r="111" spans="1:13">
      <c r="I111" s="40"/>
      <c r="J111" s="40"/>
      <c r="K111" s="40"/>
      <c r="L111" s="40"/>
      <c r="M111" s="40"/>
    </row>
    <row r="112" spans="1:13">
      <c r="I112" s="40"/>
      <c r="J112" s="40"/>
      <c r="K112" s="40"/>
      <c r="L112" s="40"/>
      <c r="M112" s="40"/>
    </row>
    <row r="113" spans="9:13">
      <c r="I113" s="40"/>
      <c r="J113" s="40"/>
      <c r="K113" s="40"/>
      <c r="L113" s="40"/>
      <c r="M113" s="40"/>
    </row>
    <row r="114" spans="9:13">
      <c r="I114" s="40"/>
      <c r="J114" s="40"/>
      <c r="K114" s="40"/>
      <c r="L114" s="40"/>
      <c r="M114" s="40"/>
    </row>
    <row r="115" spans="9:13">
      <c r="I115" s="40"/>
      <c r="J115" s="40"/>
      <c r="K115" s="40"/>
      <c r="L115" s="40"/>
      <c r="M115" s="40"/>
    </row>
    <row r="116" spans="9:13">
      <c r="I116" s="40"/>
      <c r="J116" s="40"/>
      <c r="K116" s="40"/>
      <c r="L116" s="40"/>
      <c r="M116" s="40"/>
    </row>
    <row r="117" spans="9:13">
      <c r="I117" s="40"/>
      <c r="J117" s="40"/>
      <c r="K117" s="40"/>
      <c r="L117" s="40"/>
      <c r="M117" s="40"/>
    </row>
    <row r="118" spans="9:13">
      <c r="I118" s="40"/>
      <c r="J118" s="40"/>
      <c r="K118" s="40"/>
      <c r="L118" s="40"/>
      <c r="M118" s="40"/>
    </row>
    <row r="119" spans="9:13">
      <c r="I119" s="40"/>
      <c r="J119" s="40"/>
      <c r="K119" s="40"/>
      <c r="L119" s="40"/>
      <c r="M119" s="40"/>
    </row>
    <row r="120" spans="9:13">
      <c r="I120" s="40"/>
      <c r="J120" s="40"/>
      <c r="K120" s="40"/>
      <c r="L120" s="40"/>
      <c r="M120" s="40"/>
    </row>
    <row r="121" spans="9:13">
      <c r="I121" s="40"/>
      <c r="J121" s="40"/>
      <c r="K121" s="40"/>
      <c r="L121" s="40"/>
      <c r="M121" s="40"/>
    </row>
    <row r="122" spans="9:13">
      <c r="I122" s="40"/>
      <c r="J122" s="40"/>
      <c r="K122" s="40"/>
      <c r="L122" s="40"/>
      <c r="M122" s="40"/>
    </row>
    <row r="123" spans="9:13">
      <c r="I123" s="40"/>
      <c r="J123" s="40"/>
      <c r="K123" s="40"/>
      <c r="L123" s="40"/>
      <c r="M123" s="40"/>
    </row>
    <row r="124" spans="9:13">
      <c r="I124" s="40"/>
      <c r="J124" s="40"/>
      <c r="K124" s="40"/>
      <c r="L124" s="40"/>
      <c r="M124" s="40"/>
    </row>
    <row r="125" spans="9:13">
      <c r="I125" s="40"/>
      <c r="J125" s="40"/>
      <c r="K125" s="40"/>
      <c r="L125" s="40"/>
      <c r="M125" s="40"/>
    </row>
    <row r="126" spans="9:13">
      <c r="I126" s="40"/>
      <c r="J126" s="40"/>
      <c r="K126" s="40"/>
      <c r="L126" s="40"/>
      <c r="M126" s="40"/>
    </row>
    <row r="127" spans="9:13">
      <c r="I127" s="40"/>
      <c r="J127" s="40"/>
      <c r="K127" s="40"/>
      <c r="L127" s="40"/>
      <c r="M127" s="40"/>
    </row>
    <row r="128" spans="9:13">
      <c r="I128" s="40"/>
      <c r="J128" s="40"/>
      <c r="K128" s="40"/>
      <c r="L128" s="40"/>
      <c r="M128" s="40"/>
    </row>
    <row r="129" spans="9:13">
      <c r="I129" s="40"/>
      <c r="J129" s="40"/>
      <c r="K129" s="40"/>
      <c r="L129" s="40"/>
      <c r="M129" s="40"/>
    </row>
    <row r="130" spans="9:13">
      <c r="I130" s="40"/>
      <c r="J130" s="40"/>
      <c r="K130" s="40"/>
      <c r="L130" s="40"/>
      <c r="M130" s="40"/>
    </row>
    <row r="131" spans="9:13">
      <c r="I131" s="40"/>
      <c r="J131" s="40"/>
      <c r="K131" s="40"/>
      <c r="L131" s="40"/>
      <c r="M131" s="40"/>
    </row>
    <row r="132" spans="9:13">
      <c r="I132" s="40"/>
      <c r="J132" s="40"/>
      <c r="K132" s="40"/>
      <c r="L132" s="40"/>
      <c r="M132" s="40"/>
    </row>
    <row r="133" spans="9:13">
      <c r="I133" s="40"/>
      <c r="J133" s="40"/>
      <c r="K133" s="40"/>
      <c r="L133" s="40"/>
      <c r="M133" s="40"/>
    </row>
    <row r="134" spans="9:13">
      <c r="I134" s="40"/>
      <c r="J134" s="40"/>
      <c r="K134" s="40"/>
      <c r="L134" s="40"/>
      <c r="M134" s="40"/>
    </row>
    <row r="135" spans="9:13">
      <c r="I135" s="40"/>
      <c r="J135" s="40"/>
      <c r="K135" s="40"/>
      <c r="L135" s="40"/>
      <c r="M135" s="40"/>
    </row>
    <row r="136" spans="9:13">
      <c r="I136" s="40"/>
      <c r="J136" s="40"/>
      <c r="K136" s="40"/>
      <c r="L136" s="40"/>
      <c r="M136" s="40"/>
    </row>
    <row r="137" spans="9:13">
      <c r="I137" s="40"/>
      <c r="J137" s="40"/>
      <c r="K137" s="40"/>
      <c r="L137" s="40"/>
      <c r="M137" s="40"/>
    </row>
    <row r="138" spans="9:13">
      <c r="I138" s="40"/>
      <c r="J138" s="40"/>
      <c r="K138" s="40"/>
      <c r="L138" s="40"/>
      <c r="M138" s="40"/>
    </row>
    <row r="139" spans="9:13">
      <c r="I139" s="40"/>
      <c r="J139" s="40"/>
      <c r="K139" s="40"/>
      <c r="L139" s="40"/>
      <c r="M139" s="40"/>
    </row>
    <row r="140" spans="9:13">
      <c r="I140" s="40"/>
      <c r="J140" s="40"/>
      <c r="K140" s="40"/>
      <c r="L140" s="40"/>
      <c r="M140" s="40"/>
    </row>
    <row r="141" spans="9:13">
      <c r="I141" s="40"/>
      <c r="J141" s="40"/>
      <c r="K141" s="40"/>
      <c r="L141" s="40"/>
      <c r="M141" s="40"/>
    </row>
    <row r="142" spans="9:13">
      <c r="I142" s="40"/>
      <c r="J142" s="40"/>
      <c r="K142" s="40"/>
      <c r="L142" s="40"/>
      <c r="M142" s="40"/>
    </row>
    <row r="143" spans="9:13">
      <c r="I143" s="40"/>
      <c r="J143" s="40"/>
      <c r="K143" s="40"/>
      <c r="L143" s="40"/>
      <c r="M143" s="40"/>
    </row>
    <row r="144" spans="9:13">
      <c r="I144" s="40"/>
      <c r="J144" s="40"/>
      <c r="K144" s="40"/>
      <c r="L144" s="40"/>
      <c r="M144" s="40"/>
    </row>
    <row r="145" spans="9:13">
      <c r="I145" s="40"/>
      <c r="J145" s="40"/>
      <c r="K145" s="40"/>
      <c r="L145" s="40"/>
      <c r="M145" s="40"/>
    </row>
    <row r="146" spans="9:13">
      <c r="I146" s="40"/>
      <c r="J146" s="40"/>
      <c r="K146" s="40"/>
      <c r="L146" s="40"/>
      <c r="M146" s="40"/>
    </row>
    <row r="147" spans="9:13">
      <c r="I147" s="40"/>
      <c r="J147" s="40"/>
      <c r="K147" s="40"/>
      <c r="L147" s="40"/>
      <c r="M147" s="40"/>
    </row>
    <row r="148" spans="9:13">
      <c r="I148" s="40"/>
      <c r="J148" s="40"/>
      <c r="K148" s="40"/>
      <c r="L148" s="40"/>
      <c r="M148" s="40"/>
    </row>
    <row r="149" spans="9:13">
      <c r="I149" s="40"/>
      <c r="J149" s="40"/>
      <c r="K149" s="40"/>
      <c r="L149" s="40"/>
      <c r="M149" s="40"/>
    </row>
    <row r="150" spans="9:13">
      <c r="I150" s="40"/>
      <c r="J150" s="40"/>
      <c r="K150" s="40"/>
      <c r="L150" s="40"/>
      <c r="M150" s="40"/>
    </row>
    <row r="151" spans="9:13">
      <c r="I151" s="40"/>
      <c r="J151" s="40"/>
      <c r="K151" s="40"/>
      <c r="L151" s="40"/>
      <c r="M151" s="40"/>
    </row>
    <row r="152" spans="9:13">
      <c r="I152" s="40"/>
      <c r="J152" s="40"/>
      <c r="K152" s="40"/>
      <c r="L152" s="40"/>
      <c r="M152" s="40"/>
    </row>
    <row r="153" spans="9:13">
      <c r="I153" s="40"/>
      <c r="J153" s="40"/>
      <c r="K153" s="40"/>
      <c r="L153" s="40"/>
      <c r="M153" s="40"/>
    </row>
    <row r="154" spans="9:13">
      <c r="I154" s="40"/>
      <c r="J154" s="40"/>
      <c r="K154" s="40"/>
      <c r="L154" s="40"/>
      <c r="M154" s="40"/>
    </row>
    <row r="155" spans="9:13">
      <c r="I155" s="40"/>
      <c r="J155" s="40"/>
      <c r="K155" s="40"/>
      <c r="L155" s="40"/>
      <c r="M155" s="40"/>
    </row>
    <row r="156" spans="9:13">
      <c r="I156" s="40"/>
      <c r="J156" s="40"/>
      <c r="K156" s="40"/>
      <c r="L156" s="40"/>
      <c r="M156" s="40"/>
    </row>
    <row r="157" spans="9:13">
      <c r="I157" s="40"/>
      <c r="J157" s="40"/>
      <c r="K157" s="40"/>
      <c r="L157" s="40"/>
      <c r="M157" s="40"/>
    </row>
    <row r="158" spans="9:13">
      <c r="I158" s="40"/>
      <c r="J158" s="40"/>
      <c r="K158" s="40"/>
      <c r="L158" s="40"/>
      <c r="M158" s="40"/>
    </row>
    <row r="159" spans="9:13">
      <c r="I159" s="40"/>
      <c r="J159" s="40"/>
      <c r="K159" s="40"/>
      <c r="L159" s="40"/>
      <c r="M159" s="40"/>
    </row>
    <row r="160" spans="9:13">
      <c r="I160" s="40"/>
      <c r="J160" s="40"/>
      <c r="K160" s="40"/>
      <c r="L160" s="40"/>
      <c r="M160" s="40"/>
    </row>
    <row r="161" spans="9:13">
      <c r="I161" s="40"/>
      <c r="J161" s="40"/>
      <c r="K161" s="40"/>
      <c r="L161" s="40"/>
      <c r="M161" s="40"/>
    </row>
    <row r="162" spans="9:13">
      <c r="I162" s="40"/>
      <c r="J162" s="40"/>
      <c r="K162" s="40"/>
      <c r="L162" s="40"/>
      <c r="M162" s="40"/>
    </row>
    <row r="163" spans="9:13">
      <c r="I163" s="40"/>
      <c r="J163" s="40"/>
      <c r="K163" s="40"/>
      <c r="L163" s="40"/>
      <c r="M163" s="40"/>
    </row>
    <row r="164" spans="9:13">
      <c r="I164" s="40"/>
      <c r="J164" s="40"/>
      <c r="K164" s="40"/>
      <c r="L164" s="40"/>
      <c r="M164" s="40"/>
    </row>
    <row r="165" spans="9:13">
      <c r="I165" s="40"/>
      <c r="J165" s="40"/>
      <c r="K165" s="40"/>
      <c r="L165" s="40"/>
      <c r="M165" s="40"/>
    </row>
    <row r="166" spans="9:13">
      <c r="I166" s="40"/>
      <c r="J166" s="40"/>
      <c r="K166" s="40"/>
      <c r="L166" s="40"/>
      <c r="M166" s="40"/>
    </row>
    <row r="167" spans="9:13">
      <c r="I167" s="40"/>
      <c r="J167" s="40"/>
      <c r="K167" s="40"/>
      <c r="L167" s="40"/>
      <c r="M167" s="40"/>
    </row>
    <row r="168" spans="9:13">
      <c r="I168" s="40"/>
      <c r="J168" s="40"/>
      <c r="K168" s="40"/>
      <c r="L168" s="40"/>
      <c r="M168" s="40"/>
    </row>
    <row r="169" spans="9:13">
      <c r="I169" s="40"/>
      <c r="J169" s="40"/>
      <c r="K169" s="40"/>
      <c r="L169" s="40"/>
      <c r="M169" s="40"/>
    </row>
    <row r="170" spans="9:13">
      <c r="I170" s="40"/>
      <c r="J170" s="40"/>
      <c r="K170" s="40"/>
      <c r="L170" s="40"/>
      <c r="M170" s="40"/>
    </row>
    <row r="171" spans="9:13">
      <c r="I171" s="40"/>
      <c r="J171" s="40"/>
      <c r="K171" s="40"/>
      <c r="L171" s="40"/>
      <c r="M171" s="40"/>
    </row>
    <row r="172" spans="9:13">
      <c r="I172" s="40"/>
      <c r="J172" s="40"/>
      <c r="K172" s="40"/>
      <c r="L172" s="40"/>
      <c r="M172" s="40"/>
    </row>
    <row r="173" spans="9:13">
      <c r="I173" s="40"/>
      <c r="J173" s="40"/>
      <c r="K173" s="40"/>
      <c r="L173" s="40"/>
      <c r="M173" s="40"/>
    </row>
    <row r="174" spans="9:13">
      <c r="I174" s="40"/>
      <c r="J174" s="40"/>
      <c r="K174" s="40"/>
      <c r="L174" s="40"/>
      <c r="M174" s="40"/>
    </row>
    <row r="175" spans="9:13">
      <c r="I175" s="40"/>
      <c r="J175" s="40"/>
      <c r="K175" s="40"/>
      <c r="L175" s="40"/>
      <c r="M175" s="40"/>
    </row>
    <row r="176" spans="9:13">
      <c r="I176" s="40"/>
      <c r="J176" s="40"/>
      <c r="K176" s="40"/>
      <c r="L176" s="40"/>
      <c r="M176" s="40"/>
    </row>
    <row r="177" spans="9:13">
      <c r="I177" s="40"/>
      <c r="J177" s="40"/>
      <c r="K177" s="40"/>
      <c r="L177" s="40"/>
      <c r="M177" s="40"/>
    </row>
    <row r="178" spans="9:13">
      <c r="I178" s="40"/>
      <c r="J178" s="40"/>
      <c r="K178" s="40"/>
      <c r="L178" s="40"/>
      <c r="M178" s="40"/>
    </row>
    <row r="179" spans="9:13">
      <c r="I179" s="40"/>
      <c r="J179" s="40"/>
      <c r="K179" s="40"/>
      <c r="L179" s="40"/>
      <c r="M179" s="40"/>
    </row>
    <row r="180" spans="9:13">
      <c r="I180" s="40"/>
      <c r="J180" s="40"/>
      <c r="K180" s="40"/>
      <c r="L180" s="40"/>
      <c r="M180" s="40"/>
    </row>
    <row r="181" spans="9:13">
      <c r="I181" s="40"/>
      <c r="J181" s="40"/>
      <c r="K181" s="40"/>
      <c r="L181" s="40"/>
      <c r="M181" s="40"/>
    </row>
    <row r="182" spans="9:13">
      <c r="I182" s="40"/>
      <c r="J182" s="40"/>
      <c r="K182" s="40"/>
      <c r="L182" s="40"/>
      <c r="M182" s="40"/>
    </row>
    <row r="183" spans="9:13">
      <c r="I183" s="40"/>
      <c r="J183" s="40"/>
      <c r="K183" s="40"/>
      <c r="L183" s="40"/>
      <c r="M183" s="40"/>
    </row>
    <row r="184" spans="9:13">
      <c r="I184" s="40"/>
      <c r="J184" s="40"/>
      <c r="K184" s="40"/>
      <c r="L184" s="40"/>
      <c r="M184" s="40"/>
    </row>
    <row r="185" spans="9:13">
      <c r="I185" s="40"/>
      <c r="J185" s="40"/>
      <c r="K185" s="40"/>
      <c r="L185" s="40"/>
      <c r="M185" s="40"/>
    </row>
    <row r="186" spans="9:13">
      <c r="I186" s="40"/>
      <c r="J186" s="40"/>
      <c r="K186" s="40"/>
      <c r="L186" s="40"/>
      <c r="M186" s="40"/>
    </row>
    <row r="187" spans="9:13">
      <c r="I187" s="40"/>
      <c r="J187" s="40"/>
      <c r="K187" s="40"/>
      <c r="L187" s="40"/>
      <c r="M187" s="40"/>
    </row>
    <row r="188" spans="9:13">
      <c r="I188" s="40"/>
      <c r="J188" s="40"/>
      <c r="K188" s="40"/>
      <c r="L188" s="40"/>
      <c r="M188" s="40"/>
    </row>
    <row r="189" spans="9:13">
      <c r="I189" s="40"/>
      <c r="J189" s="40"/>
      <c r="K189" s="40"/>
      <c r="L189" s="40"/>
      <c r="M189" s="40"/>
    </row>
    <row r="190" spans="9:13">
      <c r="I190" s="40"/>
      <c r="J190" s="40"/>
      <c r="K190" s="40"/>
      <c r="L190" s="40"/>
      <c r="M190" s="40"/>
    </row>
    <row r="191" spans="9:13">
      <c r="I191" s="40"/>
      <c r="J191" s="40"/>
      <c r="K191" s="40"/>
      <c r="L191" s="40"/>
      <c r="M191" s="40"/>
    </row>
    <row r="192" spans="9:13">
      <c r="I192" s="40"/>
      <c r="J192" s="40"/>
      <c r="K192" s="40"/>
      <c r="L192" s="40"/>
      <c r="M192" s="40"/>
    </row>
    <row r="193" spans="9:13">
      <c r="I193" s="40"/>
      <c r="J193" s="40"/>
      <c r="K193" s="40"/>
      <c r="L193" s="40"/>
      <c r="M193" s="40"/>
    </row>
    <row r="194" spans="9:13">
      <c r="I194" s="40"/>
      <c r="J194" s="40"/>
      <c r="K194" s="40"/>
      <c r="L194" s="40"/>
      <c r="M194" s="40"/>
    </row>
    <row r="195" spans="9:13">
      <c r="I195" s="40"/>
      <c r="J195" s="40"/>
      <c r="K195" s="40"/>
      <c r="L195" s="40"/>
      <c r="M195" s="40"/>
    </row>
    <row r="196" spans="9:13">
      <c r="I196" s="40"/>
      <c r="J196" s="40"/>
      <c r="K196" s="40"/>
      <c r="L196" s="40"/>
      <c r="M196" s="40"/>
    </row>
    <row r="197" spans="9:13">
      <c r="I197" s="40"/>
      <c r="J197" s="40"/>
      <c r="K197" s="40"/>
      <c r="L197" s="40"/>
      <c r="M197" s="40"/>
    </row>
    <row r="198" spans="9:13">
      <c r="I198" s="40"/>
      <c r="J198" s="40"/>
      <c r="K198" s="40"/>
      <c r="L198" s="40"/>
      <c r="M198" s="40"/>
    </row>
    <row r="199" spans="9:13">
      <c r="I199" s="40"/>
      <c r="J199" s="40"/>
      <c r="K199" s="40"/>
      <c r="L199" s="40"/>
      <c r="M199" s="40"/>
    </row>
    <row r="200" spans="9:13">
      <c r="I200" s="40"/>
      <c r="J200" s="40"/>
      <c r="K200" s="40"/>
      <c r="L200" s="40"/>
      <c r="M200" s="40"/>
    </row>
    <row r="201" spans="9:13">
      <c r="I201" s="40"/>
      <c r="J201" s="40"/>
      <c r="K201" s="40"/>
      <c r="L201" s="40"/>
      <c r="M201" s="40"/>
    </row>
    <row r="202" spans="9:13">
      <c r="I202" s="40"/>
      <c r="J202" s="40"/>
      <c r="K202" s="40"/>
      <c r="L202" s="40"/>
      <c r="M202" s="40"/>
    </row>
    <row r="203" spans="9:13">
      <c r="I203" s="40"/>
      <c r="J203" s="40"/>
      <c r="K203" s="40"/>
      <c r="L203" s="40"/>
      <c r="M203" s="40"/>
    </row>
    <row r="204" spans="9:13">
      <c r="I204" s="40"/>
      <c r="J204" s="40"/>
      <c r="K204" s="40"/>
      <c r="L204" s="40"/>
      <c r="M204" s="40"/>
    </row>
    <row r="205" spans="9:13">
      <c r="I205" s="40"/>
      <c r="J205" s="40"/>
      <c r="K205" s="40"/>
      <c r="L205" s="40"/>
      <c r="M205" s="40"/>
    </row>
    <row r="206" spans="9:13">
      <c r="I206" s="40"/>
      <c r="J206" s="40"/>
      <c r="K206" s="40"/>
      <c r="L206" s="40"/>
      <c r="M206" s="40"/>
    </row>
    <row r="207" spans="9:13">
      <c r="I207" s="40"/>
      <c r="J207" s="40"/>
      <c r="K207" s="40"/>
      <c r="L207" s="40"/>
      <c r="M207" s="40"/>
    </row>
    <row r="208" spans="9:13">
      <c r="I208" s="40"/>
      <c r="J208" s="40"/>
      <c r="K208" s="40"/>
      <c r="L208" s="40"/>
      <c r="M208" s="40"/>
    </row>
    <row r="209" spans="9:13">
      <c r="I209" s="40"/>
      <c r="J209" s="40"/>
      <c r="K209" s="40"/>
      <c r="L209" s="40"/>
      <c r="M209" s="40"/>
    </row>
    <row r="210" spans="9:13">
      <c r="I210" s="40"/>
      <c r="J210" s="40"/>
      <c r="K210" s="40"/>
      <c r="L210" s="40"/>
      <c r="M210" s="40"/>
    </row>
    <row r="211" spans="9:13">
      <c r="I211" s="40"/>
      <c r="J211" s="40"/>
      <c r="K211" s="40"/>
      <c r="L211" s="40"/>
      <c r="M211" s="40"/>
    </row>
    <row r="212" spans="9:13">
      <c r="I212" s="40"/>
      <c r="J212" s="40"/>
      <c r="K212" s="40"/>
      <c r="L212" s="40"/>
      <c r="M212" s="40"/>
    </row>
    <row r="213" spans="9:13">
      <c r="I213" s="40"/>
      <c r="J213" s="40"/>
      <c r="K213" s="40"/>
      <c r="L213" s="40"/>
      <c r="M213" s="40"/>
    </row>
    <row r="214" spans="9:13">
      <c r="I214" s="40"/>
      <c r="J214" s="40"/>
      <c r="K214" s="40"/>
      <c r="L214" s="40"/>
      <c r="M214" s="40"/>
    </row>
    <row r="215" spans="9:13">
      <c r="I215" s="40"/>
      <c r="J215" s="40"/>
      <c r="K215" s="40"/>
      <c r="L215" s="40"/>
      <c r="M215" s="40"/>
    </row>
    <row r="216" spans="9:13">
      <c r="I216" s="40"/>
      <c r="J216" s="40"/>
      <c r="K216" s="40"/>
      <c r="L216" s="40"/>
      <c r="M216" s="40"/>
    </row>
    <row r="217" spans="9:13">
      <c r="I217" s="40"/>
      <c r="J217" s="40"/>
      <c r="K217" s="40"/>
      <c r="L217" s="40"/>
      <c r="M217" s="40"/>
    </row>
    <row r="218" spans="9:13">
      <c r="I218" s="40"/>
      <c r="J218" s="40"/>
      <c r="K218" s="40"/>
      <c r="L218" s="40"/>
      <c r="M218" s="40"/>
    </row>
    <row r="219" spans="9:13">
      <c r="I219" s="40"/>
      <c r="J219" s="40"/>
      <c r="K219" s="40"/>
      <c r="L219" s="40"/>
      <c r="M219" s="40"/>
    </row>
    <row r="220" spans="9:13">
      <c r="I220" s="40"/>
      <c r="J220" s="40"/>
      <c r="K220" s="40"/>
      <c r="L220" s="40"/>
      <c r="M220" s="40"/>
    </row>
    <row r="221" spans="9:13">
      <c r="I221" s="40"/>
      <c r="J221" s="40"/>
      <c r="K221" s="40"/>
      <c r="L221" s="40"/>
      <c r="M221" s="40"/>
    </row>
    <row r="222" spans="9:13">
      <c r="I222" s="40"/>
      <c r="J222" s="40"/>
      <c r="K222" s="40"/>
      <c r="L222" s="40"/>
      <c r="M222" s="40"/>
    </row>
    <row r="223" spans="9:13">
      <c r="I223" s="40"/>
      <c r="J223" s="40"/>
      <c r="K223" s="40"/>
      <c r="L223" s="40"/>
      <c r="M223" s="40"/>
    </row>
    <row r="224" spans="9:13">
      <c r="I224" s="40"/>
      <c r="J224" s="40"/>
      <c r="K224" s="40"/>
      <c r="L224" s="40"/>
      <c r="M224" s="40"/>
    </row>
    <row r="225" spans="9:13">
      <c r="I225" s="40"/>
      <c r="J225" s="40"/>
      <c r="K225" s="40"/>
      <c r="L225" s="40"/>
      <c r="M225" s="40"/>
    </row>
    <row r="226" spans="9:13">
      <c r="I226" s="40"/>
      <c r="J226" s="40"/>
      <c r="K226" s="40"/>
      <c r="L226" s="40"/>
      <c r="M226" s="40"/>
    </row>
    <row r="227" spans="9:13">
      <c r="I227" s="40"/>
      <c r="J227" s="40"/>
      <c r="K227" s="40"/>
      <c r="L227" s="40"/>
      <c r="M227" s="40"/>
    </row>
    <row r="228" spans="9:13">
      <c r="I228" s="40"/>
      <c r="J228" s="40"/>
      <c r="K228" s="40"/>
      <c r="L228" s="40"/>
      <c r="M228" s="40"/>
    </row>
    <row r="229" spans="9:13">
      <c r="I229" s="40"/>
      <c r="J229" s="40"/>
      <c r="K229" s="40"/>
      <c r="L229" s="40"/>
      <c r="M229" s="40"/>
    </row>
    <row r="230" spans="9:13">
      <c r="I230" s="40"/>
      <c r="J230" s="40"/>
      <c r="K230" s="40"/>
      <c r="L230" s="40"/>
      <c r="M230" s="40"/>
    </row>
    <row r="231" spans="9:13">
      <c r="I231" s="40"/>
      <c r="J231" s="40"/>
      <c r="K231" s="40"/>
      <c r="L231" s="40"/>
      <c r="M231" s="40"/>
    </row>
    <row r="232" spans="9:13">
      <c r="I232" s="40"/>
      <c r="J232" s="40"/>
      <c r="K232" s="40"/>
      <c r="L232" s="40"/>
      <c r="M232" s="40"/>
    </row>
    <row r="233" spans="9:13">
      <c r="I233" s="40"/>
      <c r="J233" s="40"/>
      <c r="K233" s="40"/>
      <c r="L233" s="40"/>
      <c r="M233" s="40"/>
    </row>
    <row r="234" spans="9:13">
      <c r="I234" s="40"/>
      <c r="J234" s="40"/>
      <c r="K234" s="40"/>
      <c r="L234" s="40"/>
      <c r="M234" s="40"/>
    </row>
    <row r="235" spans="9:13">
      <c r="I235" s="40"/>
      <c r="J235" s="40"/>
      <c r="K235" s="40"/>
      <c r="L235" s="40"/>
      <c r="M235" s="40"/>
    </row>
    <row r="236" spans="9:13">
      <c r="I236" s="40"/>
      <c r="J236" s="40"/>
      <c r="K236" s="40"/>
      <c r="L236" s="40"/>
      <c r="M236" s="40"/>
    </row>
    <row r="237" spans="9:13">
      <c r="I237" s="40"/>
      <c r="J237" s="40"/>
      <c r="K237" s="40"/>
      <c r="L237" s="40"/>
      <c r="M237" s="40"/>
    </row>
    <row r="238" spans="9:13">
      <c r="I238" s="40"/>
      <c r="J238" s="40"/>
      <c r="K238" s="40"/>
      <c r="L238" s="40"/>
      <c r="M238" s="40"/>
    </row>
    <row r="239" spans="9:13">
      <c r="I239" s="40"/>
      <c r="J239" s="40"/>
      <c r="K239" s="40"/>
      <c r="L239" s="40"/>
      <c r="M239" s="40"/>
    </row>
    <row r="240" spans="9:13">
      <c r="I240" s="40"/>
      <c r="J240" s="40"/>
      <c r="K240" s="40"/>
      <c r="L240" s="40"/>
      <c r="M240" s="40"/>
    </row>
    <row r="241" spans="9:13">
      <c r="I241" s="40"/>
      <c r="J241" s="40"/>
      <c r="K241" s="40"/>
      <c r="L241" s="40"/>
      <c r="M241" s="40"/>
    </row>
    <row r="242" spans="9:13">
      <c r="I242" s="40"/>
      <c r="J242" s="40"/>
      <c r="K242" s="40"/>
      <c r="L242" s="40"/>
      <c r="M242" s="40"/>
    </row>
    <row r="243" spans="9:13">
      <c r="I243" s="40"/>
      <c r="J243" s="40"/>
      <c r="K243" s="40"/>
      <c r="L243" s="40"/>
      <c r="M243" s="40"/>
    </row>
    <row r="244" spans="9:13">
      <c r="I244" s="40"/>
      <c r="J244" s="40"/>
      <c r="K244" s="40"/>
      <c r="L244" s="40"/>
      <c r="M244" s="40"/>
    </row>
    <row r="245" spans="9:13">
      <c r="I245" s="40"/>
      <c r="J245" s="40"/>
      <c r="K245" s="40"/>
      <c r="L245" s="40"/>
      <c r="M245" s="40"/>
    </row>
    <row r="246" spans="9:13">
      <c r="I246" s="40"/>
      <c r="J246" s="40"/>
      <c r="K246" s="40"/>
      <c r="L246" s="40"/>
      <c r="M246" s="40"/>
    </row>
    <row r="247" spans="9:13">
      <c r="I247" s="40"/>
      <c r="J247" s="40"/>
      <c r="K247" s="40"/>
      <c r="L247" s="40"/>
      <c r="M247" s="40"/>
    </row>
    <row r="248" spans="9:13">
      <c r="I248" s="40"/>
      <c r="J248" s="40"/>
      <c r="K248" s="40"/>
      <c r="L248" s="40"/>
      <c r="M248" s="40"/>
    </row>
    <row r="249" spans="9:13">
      <c r="I249" s="40"/>
      <c r="J249" s="40"/>
      <c r="K249" s="40"/>
      <c r="L249" s="40"/>
      <c r="M249" s="40"/>
    </row>
    <row r="250" spans="9:13">
      <c r="I250" s="40"/>
      <c r="J250" s="40"/>
      <c r="K250" s="40"/>
      <c r="L250" s="40"/>
      <c r="M250" s="40"/>
    </row>
    <row r="251" spans="9:13">
      <c r="I251" s="40"/>
      <c r="J251" s="40"/>
      <c r="K251" s="40"/>
      <c r="L251" s="40"/>
      <c r="M251" s="40"/>
    </row>
    <row r="252" spans="9:13">
      <c r="I252" s="40"/>
      <c r="J252" s="40"/>
      <c r="K252" s="40"/>
      <c r="L252" s="40"/>
      <c r="M252" s="40"/>
    </row>
    <row r="253" spans="9:13">
      <c r="I253" s="40"/>
      <c r="J253" s="40"/>
      <c r="K253" s="40"/>
      <c r="L253" s="40"/>
      <c r="M253" s="40"/>
    </row>
    <row r="254" spans="9:13">
      <c r="I254" s="40"/>
      <c r="J254" s="40"/>
      <c r="K254" s="40"/>
      <c r="L254" s="40"/>
      <c r="M254" s="40"/>
    </row>
    <row r="255" spans="9:13">
      <c r="I255" s="40"/>
      <c r="J255" s="40"/>
      <c r="K255" s="40"/>
      <c r="L255" s="40"/>
      <c r="M255" s="40"/>
    </row>
    <row r="256" spans="9:13">
      <c r="I256" s="40"/>
      <c r="J256" s="40"/>
      <c r="K256" s="40"/>
      <c r="L256" s="40"/>
      <c r="M256" s="40"/>
    </row>
    <row r="257" spans="9:13">
      <c r="I257" s="40"/>
      <c r="J257" s="40"/>
      <c r="K257" s="40"/>
      <c r="L257" s="40"/>
      <c r="M257" s="40"/>
    </row>
    <row r="258" spans="9:13">
      <c r="I258" s="40"/>
      <c r="J258" s="40"/>
      <c r="K258" s="40"/>
      <c r="L258" s="40"/>
      <c r="M258" s="40"/>
    </row>
    <row r="259" spans="9:13">
      <c r="I259" s="40"/>
      <c r="J259" s="40"/>
      <c r="K259" s="40"/>
      <c r="L259" s="40"/>
      <c r="M259" s="40"/>
    </row>
    <row r="260" spans="9:13">
      <c r="I260" s="40"/>
      <c r="J260" s="40"/>
      <c r="K260" s="40"/>
      <c r="L260" s="40"/>
      <c r="M260" s="40"/>
    </row>
    <row r="261" spans="9:13">
      <c r="I261" s="40"/>
      <c r="J261" s="40"/>
      <c r="K261" s="40"/>
      <c r="L261" s="40"/>
      <c r="M261" s="40"/>
    </row>
    <row r="262" spans="9:13">
      <c r="I262" s="40"/>
      <c r="J262" s="40"/>
      <c r="K262" s="40"/>
      <c r="L262" s="40"/>
      <c r="M262" s="40"/>
    </row>
    <row r="263" spans="9:13">
      <c r="I263" s="40"/>
      <c r="J263" s="40"/>
      <c r="K263" s="40"/>
      <c r="L263" s="40"/>
      <c r="M263" s="40"/>
    </row>
    <row r="264" spans="9:13">
      <c r="I264" s="40"/>
      <c r="J264" s="40"/>
      <c r="K264" s="40"/>
      <c r="L264" s="40"/>
      <c r="M264" s="40"/>
    </row>
    <row r="265" spans="9:13">
      <c r="I265" s="40"/>
      <c r="J265" s="40"/>
      <c r="K265" s="40"/>
      <c r="L265" s="40"/>
      <c r="M265" s="40"/>
    </row>
    <row r="266" spans="9:13">
      <c r="I266" s="40"/>
      <c r="J266" s="40"/>
      <c r="K266" s="40"/>
      <c r="L266" s="40"/>
      <c r="M266" s="40"/>
    </row>
    <row r="267" spans="9:13">
      <c r="I267" s="40"/>
      <c r="J267" s="40"/>
      <c r="K267" s="40"/>
      <c r="L267" s="40"/>
      <c r="M267" s="40"/>
    </row>
    <row r="268" spans="9:13">
      <c r="I268" s="40"/>
      <c r="J268" s="40"/>
      <c r="K268" s="40"/>
      <c r="L268" s="40"/>
      <c r="M268" s="40"/>
    </row>
    <row r="269" spans="9:13">
      <c r="I269" s="40"/>
      <c r="J269" s="40"/>
      <c r="K269" s="40"/>
      <c r="L269" s="40"/>
      <c r="M269" s="40"/>
    </row>
    <row r="270" spans="9:13">
      <c r="I270" s="40"/>
      <c r="J270" s="40"/>
      <c r="K270" s="40"/>
      <c r="L270" s="40"/>
      <c r="M270" s="40"/>
    </row>
    <row r="271" spans="9:13">
      <c r="I271" s="40"/>
      <c r="J271" s="40"/>
      <c r="K271" s="40"/>
      <c r="L271" s="40"/>
      <c r="M271" s="40"/>
    </row>
    <row r="272" spans="9:13">
      <c r="I272" s="40"/>
      <c r="J272" s="40"/>
      <c r="K272" s="40"/>
      <c r="L272" s="40"/>
      <c r="M272" s="40"/>
    </row>
    <row r="273" spans="9:13">
      <c r="I273" s="40"/>
      <c r="J273" s="40"/>
      <c r="K273" s="40"/>
      <c r="L273" s="40"/>
      <c r="M273" s="40"/>
    </row>
    <row r="274" spans="9:13">
      <c r="I274" s="40"/>
      <c r="J274" s="40"/>
      <c r="K274" s="40"/>
      <c r="L274" s="40"/>
      <c r="M274" s="40"/>
    </row>
    <row r="275" spans="9:13">
      <c r="I275" s="40"/>
      <c r="J275" s="40"/>
      <c r="K275" s="40"/>
      <c r="L275" s="40"/>
      <c r="M275" s="40"/>
    </row>
    <row r="276" spans="9:13">
      <c r="I276" s="40"/>
      <c r="J276" s="40"/>
      <c r="K276" s="40"/>
      <c r="L276" s="40"/>
      <c r="M276" s="40"/>
    </row>
    <row r="277" spans="9:13">
      <c r="I277" s="40"/>
      <c r="J277" s="40"/>
      <c r="K277" s="40"/>
      <c r="L277" s="40"/>
      <c r="M277" s="40"/>
    </row>
    <row r="278" spans="9:13">
      <c r="I278" s="40"/>
      <c r="J278" s="40"/>
      <c r="K278" s="40"/>
      <c r="L278" s="40"/>
      <c r="M278" s="40"/>
    </row>
    <row r="279" spans="9:13">
      <c r="I279" s="40"/>
      <c r="J279" s="40"/>
      <c r="K279" s="40"/>
      <c r="L279" s="40"/>
      <c r="M279" s="40"/>
    </row>
    <row r="280" spans="9:13">
      <c r="I280" s="40"/>
      <c r="J280" s="40"/>
      <c r="K280" s="40"/>
      <c r="L280" s="40"/>
      <c r="M280" s="40"/>
    </row>
    <row r="281" spans="9:13">
      <c r="I281" s="40"/>
      <c r="J281" s="40"/>
      <c r="K281" s="40"/>
      <c r="L281" s="40"/>
      <c r="M281" s="40"/>
    </row>
    <row r="282" spans="9:13">
      <c r="I282" s="40"/>
      <c r="J282" s="40"/>
      <c r="K282" s="40"/>
      <c r="L282" s="40"/>
      <c r="M282" s="40"/>
    </row>
    <row r="283" spans="9:13">
      <c r="I283" s="40"/>
      <c r="J283" s="40"/>
      <c r="K283" s="40"/>
      <c r="L283" s="40"/>
      <c r="M283" s="40"/>
    </row>
    <row r="284" spans="9:13">
      <c r="I284" s="40"/>
      <c r="J284" s="40"/>
      <c r="K284" s="40"/>
      <c r="L284" s="40"/>
      <c r="M284" s="40"/>
    </row>
    <row r="285" spans="9:13">
      <c r="I285" s="40"/>
      <c r="J285" s="40"/>
      <c r="K285" s="40"/>
      <c r="L285" s="40"/>
      <c r="M285" s="40"/>
    </row>
    <row r="286" spans="9:13">
      <c r="I286" s="40"/>
      <c r="J286" s="40"/>
      <c r="K286" s="40"/>
      <c r="L286" s="40"/>
      <c r="M286" s="40"/>
    </row>
    <row r="287" spans="9:13">
      <c r="I287" s="40"/>
      <c r="J287" s="40"/>
      <c r="K287" s="40"/>
      <c r="L287" s="40"/>
      <c r="M287" s="40"/>
    </row>
    <row r="288" spans="9:13">
      <c r="I288" s="40"/>
      <c r="J288" s="40"/>
      <c r="K288" s="40"/>
      <c r="L288" s="40"/>
      <c r="M288" s="40"/>
    </row>
    <row r="289" spans="9:13">
      <c r="I289" s="40"/>
      <c r="J289" s="40"/>
      <c r="K289" s="40"/>
      <c r="L289" s="40"/>
      <c r="M289" s="40"/>
    </row>
    <row r="290" spans="9:13">
      <c r="I290" s="40"/>
      <c r="J290" s="40"/>
      <c r="K290" s="40"/>
      <c r="L290" s="40"/>
      <c r="M290" s="40"/>
    </row>
    <row r="291" spans="9:13">
      <c r="I291" s="40"/>
      <c r="J291" s="40"/>
      <c r="K291" s="40"/>
      <c r="L291" s="40"/>
      <c r="M291" s="40"/>
    </row>
    <row r="292" spans="9:13">
      <c r="I292" s="40"/>
      <c r="J292" s="40"/>
      <c r="K292" s="40"/>
      <c r="L292" s="40"/>
      <c r="M292" s="40"/>
    </row>
    <row r="293" spans="9:13">
      <c r="I293" s="40"/>
      <c r="J293" s="40"/>
      <c r="K293" s="40"/>
      <c r="L293" s="40"/>
      <c r="M293" s="40"/>
    </row>
    <row r="294" spans="9:13">
      <c r="I294" s="40"/>
      <c r="J294" s="40"/>
      <c r="K294" s="40"/>
      <c r="L294" s="40"/>
      <c r="M294" s="40"/>
    </row>
    <row r="295" spans="9:13">
      <c r="I295" s="40"/>
      <c r="J295" s="40"/>
      <c r="K295" s="40"/>
      <c r="L295" s="40"/>
      <c r="M295" s="40"/>
    </row>
    <row r="296" spans="9:13">
      <c r="I296" s="40"/>
      <c r="J296" s="40"/>
      <c r="K296" s="40"/>
      <c r="L296" s="40"/>
      <c r="M296" s="40"/>
    </row>
    <row r="297" spans="9:13">
      <c r="I297" s="40"/>
      <c r="J297" s="40"/>
      <c r="K297" s="40"/>
      <c r="L297" s="40"/>
      <c r="M297" s="40"/>
    </row>
    <row r="298" spans="9:13">
      <c r="I298" s="40"/>
      <c r="J298" s="40"/>
      <c r="K298" s="40"/>
      <c r="L298" s="40"/>
      <c r="M298" s="40"/>
    </row>
    <row r="299" spans="9:13">
      <c r="I299" s="40"/>
      <c r="J299" s="40"/>
      <c r="K299" s="40"/>
      <c r="L299" s="40"/>
      <c r="M299" s="40"/>
    </row>
    <row r="300" spans="9:13">
      <c r="I300" s="40"/>
      <c r="J300" s="40"/>
      <c r="K300" s="40"/>
      <c r="L300" s="40"/>
      <c r="M300" s="40"/>
    </row>
    <row r="301" spans="9:13">
      <c r="I301" s="40"/>
      <c r="J301" s="40"/>
      <c r="K301" s="40"/>
      <c r="L301" s="40"/>
      <c r="M301" s="40"/>
    </row>
    <row r="302" spans="9:13">
      <c r="I302" s="40"/>
      <c r="J302" s="40"/>
      <c r="K302" s="40"/>
      <c r="L302" s="40"/>
      <c r="M302" s="40"/>
    </row>
    <row r="303" spans="9:13">
      <c r="I303" s="40"/>
      <c r="J303" s="40"/>
      <c r="K303" s="40"/>
      <c r="L303" s="40"/>
    </row>
  </sheetData>
  <mergeCells count="6">
    <mergeCell ref="G13:G14"/>
    <mergeCell ref="H13:H14"/>
    <mergeCell ref="G6:H8"/>
    <mergeCell ref="D4:E4"/>
    <mergeCell ref="A1:E2"/>
    <mergeCell ref="A3:E3"/>
  </mergeCells>
  <conditionalFormatting sqref="E5:E100">
    <cfRule type="containsText" dxfId="10" priority="8" operator="containsText" text="ALTO">
      <formula>NOT(ISERROR(SEARCH("ALTO",E5)))</formula>
    </cfRule>
    <cfRule type="containsText" dxfId="9" priority="9" operator="containsText" text="SIGNIFICATIVO">
      <formula>NOT(ISERROR(SEARCH("SIGNIFICATIVO",E5)))</formula>
    </cfRule>
    <cfRule type="containsText" dxfId="8" priority="10" operator="containsText" text="MODERADO">
      <formula>NOT(ISERROR(SEARCH("MODERADO",E5)))</formula>
    </cfRule>
    <cfRule type="containsText" dxfId="7" priority="11" operator="containsText" text="BAIXO">
      <formula>NOT(ISERROR(SEARCH("BAIXO",E5)))</formula>
    </cfRule>
  </conditionalFormatting>
  <conditionalFormatting sqref="H9:H12">
    <cfRule type="containsText" dxfId="6" priority="6" operator="containsText" text="(Selecionar)">
      <formula>NOT(ISERROR(SEARCH("(Selecionar)",H9)))</formula>
    </cfRule>
    <cfRule type="containsText" dxfId="5" priority="7" operator="containsText" text="(Selecionar)">
      <formula>NOT(ISERROR(SEARCH("(Selecionar)",H9)))</formula>
    </cfRule>
  </conditionalFormatting>
  <conditionalFormatting sqref="A5:C100">
    <cfRule type="containsText" dxfId="4" priority="5" operator="containsText" text="(Selecionar)">
      <formula>NOT(ISERROR(SEARCH("(Selecionar)",A5)))</formula>
    </cfRule>
  </conditionalFormatting>
  <conditionalFormatting sqref="E5:E100">
    <cfRule type="containsText" dxfId="3" priority="1" operator="containsText" text="HIGH">
      <formula>NOT(ISERROR(SEARCH("HIGH",E5)))</formula>
    </cfRule>
    <cfRule type="containsText" dxfId="2" priority="2" operator="containsText" text="SIGNIFICANT">
      <formula>NOT(ISERROR(SEARCH("SIGNIFICANT",E5)))</formula>
    </cfRule>
    <cfRule type="containsText" dxfId="1" priority="3" operator="containsText" text="MODERATE">
      <formula>NOT(ISERROR(SEARCH("MODERATE",E5)))</formula>
    </cfRule>
    <cfRule type="containsText" dxfId="0" priority="4" operator="containsText" text="LOW">
      <formula>NOT(ISERROR(SEARCH("LOW",E5)))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'Back (protegido)'!$AW$1:$AW$6</xm:f>
          </x14:formula1>
          <xm:sqref>H10</xm:sqref>
        </x14:dataValidation>
        <x14:dataValidation type="list" allowBlank="1" showInputMessage="1" showErrorMessage="1" xr:uid="{00000000-0002-0000-0300-000001000000}">
          <x14:formula1>
            <xm:f>'Back (protegido)'!$AH$1:$AH$6</xm:f>
          </x14:formula1>
          <xm:sqref>B5:B100</xm:sqref>
        </x14:dataValidation>
        <x14:dataValidation type="list" allowBlank="1" showInputMessage="1" showErrorMessage="1" xr:uid="{00000000-0002-0000-0300-000002000000}">
          <x14:formula1>
            <xm:f>'Back (protegido)'!$AF$1:$AF$198</xm:f>
          </x14:formula1>
          <xm:sqref>A5:A100</xm:sqref>
        </x14:dataValidation>
        <x14:dataValidation type="list" allowBlank="1" showInputMessage="1" showErrorMessage="1" xr:uid="{00000000-0002-0000-0300-000003000000}">
          <x14:formula1>
            <xm:f>'Back (protegido)'!$AV$1:$AV$6</xm:f>
          </x14:formula1>
          <xm:sqref>H9</xm:sqref>
        </x14:dataValidation>
        <x14:dataValidation type="list" allowBlank="1" showInputMessage="1" showErrorMessage="1" xr:uid="{00000000-0002-0000-0300-000004000000}">
          <x14:formula1>
            <xm:f>'Back (protegido)'!$AX$1:$AX$6</xm:f>
          </x14:formula1>
          <xm:sqref>H11</xm:sqref>
        </x14:dataValidation>
        <x14:dataValidation type="list" allowBlank="1" showInputMessage="1" showErrorMessage="1" xr:uid="{00000000-0002-0000-0300-000005000000}">
          <x14:formula1>
            <xm:f>'Back (protegido)'!$AY$1:$AY$5</xm:f>
          </x14:formula1>
          <xm:sqref>H12</xm:sqref>
        </x14:dataValidation>
        <x14:dataValidation type="list" allowBlank="1" showInputMessage="1" showErrorMessage="1" promptTitle="Ajuda" prompt="Não sabe o que escolher neste campo?_x000a_Faça o teste na tabela à direita para saber qual a gravidade das potenciais consequências de uma falha neste equipamento." xr:uid="{00000000-0002-0000-0300-000006000000}">
          <x14:formula1>
            <xm:f>'Back (protegido)'!$AL$1:$AL$6</xm:f>
          </x14:formula1>
          <xm:sqref>C5:C100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AE13"/>
  <sheetViews>
    <sheetView showGridLines="0" zoomScale="70" zoomScaleNormal="70" workbookViewId="0">
      <pane ySplit="43" topLeftCell="A44" activePane="bottomLeft" state="frozen"/>
      <selection pane="bottomLeft" activeCell="O32" sqref="O32"/>
    </sheetView>
  </sheetViews>
  <sheetFormatPr defaultRowHeight="14.4"/>
  <cols>
    <col min="1" max="16384" width="8.88671875" style="19"/>
  </cols>
  <sheetData>
    <row r="3" spans="3:31" ht="36.6">
      <c r="C3" s="81" t="s">
        <v>209</v>
      </c>
      <c r="D3" s="81"/>
      <c r="E3" s="81"/>
      <c r="F3" s="81"/>
      <c r="G3" s="81"/>
      <c r="H3" s="81"/>
      <c r="I3" s="81"/>
      <c r="J3" s="81"/>
      <c r="K3" s="81"/>
      <c r="L3" s="81"/>
      <c r="M3" s="81"/>
      <c r="N3" s="50"/>
    </row>
    <row r="4" spans="3:31" ht="15.75" customHeight="1">
      <c r="C4" s="80" t="s">
        <v>205</v>
      </c>
      <c r="D4" s="80"/>
      <c r="E4" s="80"/>
      <c r="F4" s="80"/>
      <c r="G4" s="80"/>
      <c r="H4" s="80"/>
      <c r="I4" s="80"/>
      <c r="J4" s="80"/>
      <c r="K4" s="80"/>
      <c r="L4" s="80"/>
      <c r="M4" s="80"/>
      <c r="N4" s="80"/>
    </row>
    <row r="5" spans="3:31" ht="14.4" customHeight="1">
      <c r="C5" s="80"/>
      <c r="D5" s="80"/>
      <c r="E5" s="80"/>
      <c r="F5" s="80"/>
      <c r="G5" s="80"/>
      <c r="H5" s="80"/>
      <c r="I5" s="80"/>
      <c r="J5" s="80"/>
      <c r="K5" s="80"/>
      <c r="L5" s="80"/>
      <c r="M5" s="80"/>
      <c r="N5" s="80"/>
    </row>
    <row r="6" spans="3:31" ht="14.4" customHeight="1">
      <c r="C6" s="80"/>
      <c r="D6" s="80"/>
      <c r="E6" s="80"/>
      <c r="F6" s="80"/>
      <c r="G6" s="80"/>
      <c r="H6" s="80"/>
      <c r="I6" s="80"/>
      <c r="J6" s="80"/>
      <c r="K6" s="80"/>
      <c r="L6" s="80"/>
      <c r="M6" s="80"/>
      <c r="N6" s="80"/>
    </row>
    <row r="7" spans="3:31" ht="17.25" customHeight="1">
      <c r="C7" s="80"/>
      <c r="D7" s="80"/>
      <c r="E7" s="80"/>
      <c r="F7" s="80"/>
      <c r="G7" s="80"/>
      <c r="H7" s="80"/>
      <c r="I7" s="80"/>
      <c r="J7" s="80"/>
      <c r="K7" s="80"/>
      <c r="L7" s="80"/>
      <c r="M7" s="80"/>
      <c r="N7" s="80"/>
      <c r="U7" s="48"/>
      <c r="V7" s="48"/>
      <c r="W7" s="48"/>
      <c r="X7" s="48"/>
      <c r="Y7" s="48"/>
      <c r="Z7" s="48"/>
      <c r="AA7" s="48"/>
      <c r="AB7" s="48"/>
      <c r="AC7" s="48"/>
      <c r="AD7" s="48"/>
      <c r="AE7" s="48"/>
    </row>
    <row r="8" spans="3:31" ht="14.4" customHeight="1">
      <c r="C8" s="80"/>
      <c r="D8" s="80"/>
      <c r="E8" s="80"/>
      <c r="F8" s="80"/>
      <c r="G8" s="80"/>
      <c r="H8" s="80"/>
      <c r="I8" s="80"/>
      <c r="J8" s="80"/>
      <c r="K8" s="80"/>
      <c r="L8" s="80"/>
      <c r="M8" s="80"/>
      <c r="N8" s="80"/>
      <c r="V8" s="18"/>
      <c r="W8" s="18"/>
      <c r="X8" s="18"/>
      <c r="Y8" s="18"/>
      <c r="Z8" s="18"/>
      <c r="AA8" s="18"/>
      <c r="AB8" s="18"/>
      <c r="AC8" s="18"/>
      <c r="AD8" s="18"/>
      <c r="AE8" s="18"/>
    </row>
    <row r="9" spans="3:31" ht="18" customHeight="1">
      <c r="C9" s="80"/>
      <c r="D9" s="80"/>
      <c r="E9" s="80"/>
      <c r="F9" s="80"/>
      <c r="G9" s="80"/>
      <c r="H9" s="80"/>
      <c r="I9" s="80"/>
      <c r="J9" s="80"/>
      <c r="K9" s="80"/>
      <c r="L9" s="80"/>
      <c r="M9" s="80"/>
      <c r="N9" s="80"/>
      <c r="V9" s="18"/>
      <c r="W9" s="18"/>
      <c r="X9" s="18"/>
      <c r="Y9" s="18"/>
      <c r="Z9" s="18"/>
      <c r="AA9" s="18"/>
      <c r="AB9" s="18"/>
      <c r="AC9" s="18"/>
      <c r="AD9" s="18"/>
      <c r="AE9" s="18"/>
    </row>
    <row r="10" spans="3:31">
      <c r="C10" s="80"/>
      <c r="D10" s="80"/>
      <c r="E10" s="80"/>
      <c r="F10" s="80"/>
      <c r="G10" s="80"/>
      <c r="H10" s="80"/>
      <c r="I10" s="80"/>
      <c r="J10" s="80"/>
      <c r="K10" s="80"/>
      <c r="L10" s="80"/>
      <c r="M10" s="80"/>
      <c r="N10" s="80"/>
    </row>
    <row r="11" spans="3:31">
      <c r="C11" s="80"/>
      <c r="D11" s="80"/>
      <c r="E11" s="80"/>
      <c r="F11" s="80"/>
      <c r="G11" s="80"/>
      <c r="H11" s="80"/>
      <c r="I11" s="80"/>
      <c r="J11" s="80"/>
      <c r="K11" s="80"/>
      <c r="L11" s="80"/>
      <c r="M11" s="80"/>
      <c r="N11" s="80"/>
    </row>
    <row r="12" spans="3:31" ht="15.75" customHeight="1">
      <c r="C12" s="80"/>
      <c r="D12" s="80"/>
      <c r="E12" s="80"/>
      <c r="F12" s="80"/>
      <c r="G12" s="80"/>
      <c r="H12" s="80"/>
      <c r="I12" s="80"/>
      <c r="J12" s="80"/>
      <c r="K12" s="80"/>
      <c r="L12" s="80"/>
      <c r="M12" s="80"/>
      <c r="N12" s="80"/>
    </row>
    <row r="13" spans="3:31" ht="15" customHeight="1">
      <c r="E13" s="49"/>
      <c r="F13" s="49"/>
      <c r="G13" s="49"/>
      <c r="H13" s="49"/>
      <c r="I13" s="49"/>
      <c r="J13" s="49"/>
      <c r="K13" s="49"/>
      <c r="L13" s="49"/>
    </row>
  </sheetData>
  <sheetProtection selectLockedCells="1" selectUnlockedCells="1"/>
  <mergeCells count="2">
    <mergeCell ref="C4:N12"/>
    <mergeCell ref="C3:M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48"/>
  <sheetViews>
    <sheetView view="pageLayout" zoomScaleNormal="100" zoomScaleSheetLayoutView="100" workbookViewId="0">
      <selection activeCell="H8" sqref="H8:I8"/>
    </sheetView>
  </sheetViews>
  <sheetFormatPr defaultRowHeight="14.4"/>
  <cols>
    <col min="1" max="1" width="6.44140625" style="19" customWidth="1"/>
    <col min="2" max="2" width="8.88671875" style="19"/>
    <col min="3" max="3" width="10.44140625" style="19" bestFit="1" customWidth="1"/>
    <col min="4" max="6" width="8.88671875" style="19"/>
    <col min="7" max="7" width="9.109375" style="19" customWidth="1"/>
    <col min="8" max="8" width="12.88671875" style="19" customWidth="1"/>
    <col min="9" max="9" width="10.88671875" style="19" customWidth="1"/>
    <col min="10" max="16384" width="8.88671875" style="19"/>
  </cols>
  <sheetData>
    <row r="2" spans="1:9" ht="15" customHeight="1">
      <c r="A2" s="85" t="s">
        <v>176</v>
      </c>
      <c r="B2" s="85"/>
      <c r="C2" s="85"/>
      <c r="D2" s="85"/>
    </row>
    <row r="3" spans="1:9" ht="15.75" customHeight="1">
      <c r="A3" s="85" t="s">
        <v>177</v>
      </c>
      <c r="B3" s="85"/>
      <c r="C3" s="85"/>
      <c r="D3" s="85"/>
    </row>
    <row r="6" spans="1:9">
      <c r="A6" s="51" t="s">
        <v>178</v>
      </c>
      <c r="B6" s="51"/>
      <c r="H6" s="89" t="s">
        <v>179</v>
      </c>
      <c r="I6" s="89"/>
    </row>
    <row r="7" spans="1:9">
      <c r="A7" s="86" t="str">
        <f>Start!D7</f>
        <v>Example name</v>
      </c>
      <c r="B7" s="86"/>
      <c r="H7" s="84">
        <f>Start!D10</f>
        <v>47484</v>
      </c>
      <c r="I7" s="84"/>
    </row>
    <row r="8" spans="1:9">
      <c r="A8" s="87" t="s">
        <v>210</v>
      </c>
      <c r="B8" s="87"/>
      <c r="H8" s="89" t="s">
        <v>180</v>
      </c>
      <c r="I8" s="89"/>
    </row>
    <row r="9" spans="1:9">
      <c r="A9" s="88" t="str">
        <f>Start!D8</f>
        <v>Your company</v>
      </c>
      <c r="B9" s="86"/>
      <c r="H9" s="84">
        <f ca="1">TODAY()</f>
        <v>44734</v>
      </c>
      <c r="I9" s="84"/>
    </row>
    <row r="11" spans="1:9">
      <c r="A11" s="52"/>
      <c r="B11" s="52"/>
      <c r="C11" s="52"/>
      <c r="D11" s="52"/>
      <c r="E11" s="52"/>
      <c r="F11" s="52"/>
      <c r="G11" s="52"/>
      <c r="H11" s="52"/>
      <c r="I11" s="52"/>
    </row>
    <row r="13" spans="1:9">
      <c r="A13" s="53" t="s">
        <v>181</v>
      </c>
      <c r="H13" s="82" t="s">
        <v>182</v>
      </c>
      <c r="I13" s="82"/>
    </row>
    <row r="14" spans="1:9" ht="18">
      <c r="A14" s="90" t="str">
        <f>Start!D9</f>
        <v>Your name</v>
      </c>
      <c r="B14" s="90"/>
      <c r="C14" s="90"/>
      <c r="D14" s="90"/>
      <c r="E14" s="90"/>
      <c r="F14" s="90"/>
      <c r="H14" s="91">
        <f>COUNTIF('2. Inspection'!A5:A205,"&lt;&gt;(Select)")</f>
        <v>8</v>
      </c>
      <c r="I14" s="91"/>
    </row>
    <row r="15" spans="1:9">
      <c r="A15" s="52"/>
      <c r="B15" s="52"/>
      <c r="C15" s="52"/>
      <c r="D15" s="52"/>
      <c r="E15" s="52"/>
      <c r="F15" s="52"/>
      <c r="G15" s="52"/>
      <c r="H15" s="52"/>
      <c r="I15" s="52"/>
    </row>
    <row r="16" spans="1:9">
      <c r="A16" s="53"/>
    </row>
    <row r="18" spans="1:9">
      <c r="A18" s="92" t="s">
        <v>183</v>
      </c>
      <c r="B18" s="92"/>
      <c r="C18" s="92"/>
      <c r="D18" s="92"/>
    </row>
    <row r="19" spans="1:9">
      <c r="A19" s="54" t="s">
        <v>184</v>
      </c>
      <c r="B19" s="54"/>
      <c r="C19" s="55" t="str">
        <f>IF($H$14=0,"0 (0%)",CONCATENATE(COUNTIF('2. Inspection'!$C$5:$C$205,"A")," (",ROUND((COUNTIF('2. Inspection'!$C$5:$C$205,"A")/$H$14*100),1),"%)"))</f>
        <v>2 (25%)</v>
      </c>
    </row>
    <row r="20" spans="1:9">
      <c r="A20" s="54" t="s">
        <v>185</v>
      </c>
      <c r="B20" s="54"/>
      <c r="C20" s="55" t="str">
        <f>IF($H$14=0,"0 (0%)",CONCATENATE(COUNTIF('2. Inspection'!$C$5:$C$205,"B")," (",ROUND((COUNTIF('2. Inspection'!$C$5:$C$205,"B")/$H$14*100),1),"%)"))</f>
        <v>2 (25%)</v>
      </c>
    </row>
    <row r="21" spans="1:9">
      <c r="A21" s="54" t="s">
        <v>186</v>
      </c>
      <c r="B21" s="54"/>
      <c r="C21" s="55" t="str">
        <f>IF($H$14=0,"0 (0%)",CONCATENATE(COUNTIF('2. Inspection'!$C$5:$C$205,"B/C")," (",ROUND((COUNTIF('2. Inspection'!$C$5:$C$205,"B/C")/$H$14*100),1),"%)"))</f>
        <v>1 (12,5%)</v>
      </c>
    </row>
    <row r="22" spans="1:9">
      <c r="A22" s="54" t="s">
        <v>187</v>
      </c>
      <c r="B22" s="54"/>
      <c r="C22" s="55" t="str">
        <f>IF($H$14=0,"0 (0%)",CONCATENATE(COUNTIF('2. Inspection'!$C$5:$C$205,"C")," (",ROUND((COUNTIF('2. Inspection'!$C$5:$C$205,"C")/$H$14*100),1),"%)"))</f>
        <v>1 (12,5%)</v>
      </c>
    </row>
    <row r="23" spans="1:9">
      <c r="A23" s="54" t="s">
        <v>188</v>
      </c>
      <c r="B23" s="54"/>
      <c r="C23" s="55" t="str">
        <f>IF($H$14=0,"0 (0%)",CONCATENATE(COUNTIF('2. Inspection'!$C$5:$C$205,"D")," (",ROUND((COUNTIF('2. Inspection'!$C$5:$C$205,"D")/$H$14*100),1),"%)"))</f>
        <v>2 (25%)</v>
      </c>
    </row>
    <row r="26" spans="1:9">
      <c r="A26" s="52"/>
      <c r="B26" s="52"/>
      <c r="C26" s="52"/>
      <c r="D26" s="52"/>
      <c r="E26" s="52"/>
      <c r="F26" s="52"/>
      <c r="G26" s="52"/>
      <c r="H26" s="52"/>
      <c r="I26" s="52"/>
    </row>
    <row r="29" spans="1:9">
      <c r="A29" s="53" t="s">
        <v>189</v>
      </c>
    </row>
    <row r="30" spans="1:9">
      <c r="A30" s="56" t="str">
        <f>CONCATENATE('Back (protegido)'!AV25+'Back (protegido)'!AV24+'Back (protegido)'!AV23," equipment in categories B/C or worse")</f>
        <v>4 equipment in categories B/C or worse</v>
      </c>
      <c r="B30" s="56"/>
      <c r="C30" s="56"/>
      <c r="D30" s="56"/>
    </row>
    <row r="32" spans="1:9">
      <c r="A32" s="23" t="s">
        <v>190</v>
      </c>
      <c r="C32" s="19" t="str">
        <f>CONCATENATE('Back (protegido)'!AX21," (",ROUND('Back (protegido)'!AX21/('Back (protegido)'!$AV$25+'Back (protegido)'!$AV$24+'Back (protegido)'!$AV$23),1),"%)")</f>
        <v>2 (0,5%)</v>
      </c>
    </row>
    <row r="33" spans="1:9">
      <c r="A33" s="23" t="s">
        <v>191</v>
      </c>
      <c r="C33" s="19" t="str">
        <f>CONCATENATE('Back (protegido)'!AX22," (",ROUND('Back (protegido)'!AX22/('Back (protegido)'!$AV$25+'Back (protegido)'!$AV$24+'Back (protegido)'!$AV$23),1),"%)")</f>
        <v>0 (0%)</v>
      </c>
    </row>
    <row r="34" spans="1:9">
      <c r="A34" s="23" t="s">
        <v>192</v>
      </c>
      <c r="C34" s="19" t="str">
        <f>CONCATENATE('Back (protegido)'!AX23," (",ROUND('Back (protegido)'!AX23/('Back (protegido)'!$AV$25+'Back (protegido)'!$AV$24+'Back (protegido)'!$AV$23),1),"%)")</f>
        <v>0 (0%)</v>
      </c>
    </row>
    <row r="35" spans="1:9">
      <c r="A35" s="23" t="s">
        <v>193</v>
      </c>
      <c r="C35" s="19" t="str">
        <f>CONCATENATE('Back (protegido)'!AX24," (",ROUND('Back (protegido)'!AX24/('Back (protegido)'!$AV$25+'Back (protegido)'!$AV$24+'Back (protegido)'!$AV$23),1),"%)")</f>
        <v>1 (0,3%)</v>
      </c>
    </row>
    <row r="38" spans="1:9">
      <c r="A38" s="52"/>
      <c r="B38" s="52"/>
      <c r="C38" s="52"/>
      <c r="D38" s="52"/>
      <c r="E38" s="52"/>
      <c r="F38" s="52"/>
      <c r="G38" s="52"/>
      <c r="H38" s="52"/>
      <c r="I38" s="52"/>
    </row>
    <row r="40" spans="1:9">
      <c r="A40" s="83" t="s">
        <v>194</v>
      </c>
      <c r="B40" s="83"/>
      <c r="C40" s="83"/>
      <c r="D40" s="83"/>
      <c r="G40" s="18" t="str">
        <f>'Back (protegido)'!AW31</f>
        <v>HVAC</v>
      </c>
    </row>
    <row r="41" spans="1:9" ht="15.6">
      <c r="F41" s="57"/>
    </row>
    <row r="42" spans="1:9" ht="15.6">
      <c r="A42" s="83" t="s">
        <v>195</v>
      </c>
      <c r="B42" s="83"/>
      <c r="C42" s="83"/>
      <c r="D42" s="83"/>
      <c r="G42" s="58" t="str">
        <f>'Back (protegido)'!BG10</f>
        <v>2/100</v>
      </c>
    </row>
    <row r="46" spans="1:9">
      <c r="D46" s="82" t="s">
        <v>196</v>
      </c>
      <c r="E46" s="82"/>
      <c r="F46" s="82"/>
      <c r="G46" s="82"/>
      <c r="H46" s="59"/>
    </row>
    <row r="48" spans="1:9">
      <c r="B48" s="52"/>
      <c r="C48" s="52"/>
      <c r="D48" s="52"/>
      <c r="E48" s="52"/>
      <c r="F48" s="52"/>
      <c r="G48" s="52"/>
      <c r="H48" s="52"/>
    </row>
  </sheetData>
  <sheetProtection selectLockedCells="1" selectUnlockedCells="1"/>
  <mergeCells count="16">
    <mergeCell ref="D46:G46"/>
    <mergeCell ref="A42:D42"/>
    <mergeCell ref="A40:D40"/>
    <mergeCell ref="H9:I9"/>
    <mergeCell ref="A2:D2"/>
    <mergeCell ref="A3:D3"/>
    <mergeCell ref="A7:B7"/>
    <mergeCell ref="A8:B8"/>
    <mergeCell ref="A9:B9"/>
    <mergeCell ref="H6:I6"/>
    <mergeCell ref="H7:I7"/>
    <mergeCell ref="H8:I8"/>
    <mergeCell ref="A14:F14"/>
    <mergeCell ref="H13:I13"/>
    <mergeCell ref="H14:I14"/>
    <mergeCell ref="A18:D18"/>
  </mergeCells>
  <pageMargins left="0.7" right="0.7" top="0.75" bottom="0.75" header="0.3" footer="0.3"/>
  <pageSetup paperSize="9" orientation="portrait" r:id="rId1"/>
  <headerFooter>
    <oddHeader xml:space="preserve">&amp;Cinfraspeak.com
</oddHeader>
    <oddFooter xml:space="preserve">&amp;C&amp;"-,Negrito"&amp;9Infraspeak&amp;"-,Normal"
Intelligent Maintenance starts here.&amp;11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201"/>
  <sheetViews>
    <sheetView topLeftCell="AL1" workbookViewId="0">
      <selection activeCell="AV20" sqref="AV20"/>
    </sheetView>
  </sheetViews>
  <sheetFormatPr defaultRowHeight="14.4"/>
  <cols>
    <col min="5" max="5" width="54.88671875" customWidth="1"/>
    <col min="27" max="27" width="85.33203125" customWidth="1"/>
    <col min="29" max="29" width="68.44140625" customWidth="1"/>
    <col min="31" max="31" width="84.5546875" customWidth="1"/>
    <col min="32" max="32" width="68" customWidth="1"/>
    <col min="47" max="47" width="13.6640625" customWidth="1"/>
    <col min="48" max="48" width="47.6640625" customWidth="1"/>
    <col min="49" max="49" width="45.44140625" customWidth="1"/>
    <col min="50" max="50" width="21.109375" customWidth="1"/>
    <col min="51" max="51" width="15.88671875" customWidth="1"/>
    <col min="52" max="52" width="13.6640625" customWidth="1"/>
    <col min="55" max="55" width="12" customWidth="1"/>
    <col min="58" max="58" width="6.5546875" customWidth="1"/>
    <col min="60" max="60" width="11.109375" customWidth="1"/>
  </cols>
  <sheetData>
    <row r="1" spans="1:62">
      <c r="A1" t="s">
        <v>73</v>
      </c>
      <c r="C1" t="s">
        <v>73</v>
      </c>
      <c r="E1" t="s">
        <v>73</v>
      </c>
      <c r="H1" t="s">
        <v>73</v>
      </c>
      <c r="R1" t="str">
        <f>IF('2. Inspection'!C5="--","z",CONCATENATE('2. Inspection'!C5,".",'2. Inspection'!A5))</f>
        <v>B.HVAC.Cold water circulation pumps (--)</v>
      </c>
      <c r="S1">
        <f>COUNTIF($R$1:$R$200,"&lt;="&amp;$R1)</f>
        <v>3</v>
      </c>
      <c r="T1" t="str">
        <f>INDEX($R$1:$R$200,MATCH(ROWS($S$1:S1),$S$1:$S$200,0))</f>
        <v>A.Electricity.Automatic doors and gates, security grids (--)</v>
      </c>
      <c r="AA1" t="str">
        <f>IFERROR(T1,"")</f>
        <v>A.Electricity.Automatic doors and gates, security grids (--)</v>
      </c>
      <c r="AC1" t="str">
        <f t="shared" ref="AC1:AC64" si="0">IF(OR(LEFT(AA1,2)="A.",LEFT(AA1,2)="B.",AA1=""),"z",IF(LEFT(AA1,4)="B/C.",MID(AA1,5,LEN(AA1)),MID(AA1,3,LEN(AA1))))</f>
        <v>z</v>
      </c>
      <c r="AD1">
        <f>COUNTIF($AC$1:$AC$200,"&lt;="&amp;$AC1)</f>
        <v>199</v>
      </c>
      <c r="AE1" t="str">
        <f>INDEX($AC$1:$AC$200,MATCH(ROWS($AD$1:AD1),$AD$1:$AD$200,0))</f>
        <v>HVAC.Cold/warm water production unit (--)</v>
      </c>
      <c r="AF1" t="s">
        <v>73</v>
      </c>
      <c r="AH1" s="1" t="s">
        <v>73</v>
      </c>
      <c r="AL1" t="s">
        <v>73</v>
      </c>
      <c r="AP1" t="s">
        <v>5</v>
      </c>
      <c r="AQ1" t="s">
        <v>6</v>
      </c>
      <c r="AR1" t="s">
        <v>7</v>
      </c>
      <c r="AT1" s="2" t="s">
        <v>0</v>
      </c>
      <c r="AV1" s="2" t="s">
        <v>73</v>
      </c>
      <c r="AW1" s="2" t="s">
        <v>73</v>
      </c>
      <c r="AX1" s="2" t="s">
        <v>73</v>
      </c>
      <c r="AY1" s="2" t="s">
        <v>73</v>
      </c>
      <c r="BD1">
        <f>COUNTIF('2. Inspection'!A5:A205,"&lt;&gt;(Selecionar)")</f>
        <v>201</v>
      </c>
      <c r="BE1">
        <f>BD1*5</f>
        <v>1005</v>
      </c>
      <c r="BH1">
        <f>BI6+BI5+BI4+BI3</f>
        <v>3</v>
      </c>
      <c r="BI1">
        <f>BH1*4</f>
        <v>12</v>
      </c>
    </row>
    <row r="2" spans="1:62">
      <c r="A2" t="str">
        <f>IF('1. Information'!H5="(Selecionar)",CONCATENATE("-",".",'1. Information'!F5," (",'1. Information'!J5,")"),IF('1. Information'!H5="Outra",CONCATENATE('1. Information'!I5,".",'1. Information'!F5," (",'1. Information'!J5,")"),CONCATENATE('1. Information'!H5,".",'1. Information'!F5," (",'1. Information'!J5,")")))</f>
        <v>HVAC.Cold water circulation pumps (--)</v>
      </c>
      <c r="C2" t="s">
        <v>74</v>
      </c>
      <c r="E2" t="s">
        <v>72</v>
      </c>
      <c r="H2" t="s">
        <v>81</v>
      </c>
      <c r="R2" t="str">
        <f>IF('2. Inspection'!C6="--","z",CONCATENATE('2. Inspection'!C6,".",'2. Inspection'!A6))</f>
        <v>A.Electricity.Automatic doors and gates, security grids (--)</v>
      </c>
      <c r="S2">
        <f>COUNTIF($R$1:$R$200,"&lt;="&amp;$R2)</f>
        <v>1</v>
      </c>
      <c r="T2" t="str">
        <f>INDEX($R$1:$R$200,MATCH(ROWS($S$1:S2),$S$1:$S$200,0))</f>
        <v>A.HVAC.Thermal solar system (--)</v>
      </c>
      <c r="AA2" t="str">
        <f t="shared" ref="AA2:AA65" si="1">IFERROR(T2,"")</f>
        <v>A.HVAC.Thermal solar system (--)</v>
      </c>
      <c r="AC2" t="str">
        <f t="shared" si="0"/>
        <v>z</v>
      </c>
      <c r="AD2">
        <f t="shared" ref="AD2:AD65" si="2">COUNTIF($AC$1:$AC$200,"&lt;="&amp;$AC2)</f>
        <v>199</v>
      </c>
      <c r="AE2" t="str">
        <f>INDEX($AC$1:$AC$200,MATCH(ROWS($AD$1:AD2),$AD$1:$AD$200,0))</f>
        <v>HVAC.Gas flaring equipment (--)</v>
      </c>
      <c r="AF2" t="str">
        <f>IFERROR(AE1,"")</f>
        <v>HVAC.Cold/warm water production unit (--)</v>
      </c>
      <c r="AH2" s="1" t="s">
        <v>88</v>
      </c>
      <c r="AL2" t="s">
        <v>93</v>
      </c>
      <c r="AP2">
        <f>IF('3. Evaluation'!B5='Back (protegido)'!$AH$2,1,IF('3. Evaluation'!B5='Back (protegido)'!$AH$3,2,IF('3. Evaluation'!B5='Back (protegido)'!$AH$4,3,IF('3. Evaluation'!B5='Back (protegido)'!$AH$5,4,IF('3. Evaluation'!B5='Back (protegido)'!$AH$6,5)))))</f>
        <v>3</v>
      </c>
      <c r="AQ2">
        <f>IF('3. Evaluation'!C5='Back (protegido)'!$AL$2,1,IF('3. Evaluation'!C5='Back (protegido)'!$AL$3,2,IF('3. Evaluation'!C5='Back (protegido)'!$AL$4,3,IF('3. Evaluation'!C5='Back (protegido)'!$AL$5,4,IF('3. Evaluation'!C5='Back (protegido)'!$AL$6,5)))))</f>
        <v>1</v>
      </c>
      <c r="AR2">
        <f>AP2*AQ2</f>
        <v>3</v>
      </c>
      <c r="AT2" t="s">
        <v>98</v>
      </c>
      <c r="AV2" t="s">
        <v>157</v>
      </c>
      <c r="AW2" t="s">
        <v>162</v>
      </c>
      <c r="AX2" t="s">
        <v>167</v>
      </c>
      <c r="AY2" t="s">
        <v>172</v>
      </c>
    </row>
    <row r="3" spans="1:62">
      <c r="A3" t="str">
        <f>IF('1. Information'!H6="(Selecionar)",CONCATENATE("-",".",'1. Information'!F6," (",'1. Information'!J6,")"),IF('1. Information'!H6="Outra",CONCATENATE('1. Information'!I6,".",'1. Information'!F6," (",'1. Information'!J6,")"),CONCATENATE('1. Information'!H6,".",'1. Information'!F6," (",'1. Information'!J6,")")))</f>
        <v>HVAC.Hot water circulation pumps (--)</v>
      </c>
      <c r="C3">
        <f ca="1">YEAR(TODAY())</f>
        <v>2022</v>
      </c>
      <c r="E3" t="s">
        <v>75</v>
      </c>
      <c r="H3" t="s">
        <v>83</v>
      </c>
      <c r="R3" t="str">
        <f>IF('2. Inspection'!C7="--","z",CONCATENATE('2. Inspection'!C7,".",'2. Inspection'!A7))</f>
        <v>B/C.HVAC.Interior AC Unit (--)</v>
      </c>
      <c r="S3">
        <f t="shared" ref="S3:S66" si="3">COUNTIF($R$1:$R$200,"&lt;="&amp;$R3)</f>
        <v>5</v>
      </c>
      <c r="T3" t="str">
        <f>INDEX($R$1:$R$200,MATCH(ROWS($S$1:S3),$S$1:$S$200,0))</f>
        <v>B.HVAC.Cold water circulation pumps (--)</v>
      </c>
      <c r="AA3" t="str">
        <f t="shared" si="1"/>
        <v>B.HVAC.Cold water circulation pumps (--)</v>
      </c>
      <c r="AC3" t="str">
        <f t="shared" si="0"/>
        <v>z</v>
      </c>
      <c r="AD3">
        <f t="shared" si="2"/>
        <v>199</v>
      </c>
      <c r="AE3" t="str">
        <f>INDEX($AC$1:$AC$200,MATCH(ROWS($AD$1:AD3),$AD$1:$AD$200,0))</f>
        <v>HVAC.Interior AC Unit (--)</v>
      </c>
      <c r="AF3" t="str">
        <f>IFERROR(AE2,"")</f>
        <v>HVAC.Gas flaring equipment (--)</v>
      </c>
      <c r="AH3" s="1" t="s">
        <v>89</v>
      </c>
      <c r="AL3" t="s">
        <v>94</v>
      </c>
      <c r="AP3">
        <f>IF('3. Evaluation'!B6='Back (protegido)'!$AH$2,1,IF('3. Evaluation'!B6='Back (protegido)'!$AH$3,2,IF('3. Evaluation'!B6='Back (protegido)'!$AH$4,3,IF('3. Evaluation'!B6='Back (protegido)'!$AH$5,4,IF('3. Evaluation'!B6='Back (protegido)'!$AH$6,5)))))</f>
        <v>3</v>
      </c>
      <c r="AQ3">
        <f>IF('3. Evaluation'!C6='Back (protegido)'!$AL$2,1,IF('3. Evaluation'!C6='Back (protegido)'!$AL$3,2,IF('3. Evaluation'!C6='Back (protegido)'!$AL$4,3,IF('3. Evaluation'!C6='Back (protegido)'!$AL$5,4,IF('3. Evaluation'!C6='Back (protegido)'!$AL$6,5)))))</f>
        <v>1</v>
      </c>
      <c r="AR3">
        <f t="shared" ref="AR3:AR66" si="4">AP3*AQ3</f>
        <v>3</v>
      </c>
      <c r="AT3" t="s">
        <v>99</v>
      </c>
      <c r="AV3" t="s">
        <v>158</v>
      </c>
      <c r="AW3" t="s">
        <v>163</v>
      </c>
      <c r="AX3" t="s">
        <v>168</v>
      </c>
      <c r="AY3" t="s">
        <v>173</v>
      </c>
      <c r="BC3" t="s">
        <v>9</v>
      </c>
      <c r="BD3">
        <f>COUNTIF('2. Inspection'!$C$5:$C$205,"A")</f>
        <v>2</v>
      </c>
      <c r="BE3">
        <f>BD3*5</f>
        <v>10</v>
      </c>
      <c r="BH3" t="s">
        <v>98</v>
      </c>
      <c r="BI3">
        <f>COUNTIF('3. Evaluation'!$E$5:$E$100,"LOW")</f>
        <v>2</v>
      </c>
      <c r="BJ3">
        <f>BI3*4</f>
        <v>8</v>
      </c>
    </row>
    <row r="4" spans="1:62">
      <c r="A4" t="str">
        <f>IF('1. Information'!H7="(Selecionar)",CONCATENATE("-",".",'1. Information'!F7," (",'1. Information'!J7,")"),IF('1. Information'!H7="Outra",CONCATENATE('1. Information'!I7,".",'1. Information'!F7," (",'1. Information'!J7,")"),CONCATENATE('1. Information'!H7,".",'1. Information'!F7," (",'1. Information'!J7,")")))</f>
        <v>HVAC.Gas flaring equipment (--)</v>
      </c>
      <c r="C4">
        <f t="shared" ref="C4:C9" ca="1" si="5">C3-1</f>
        <v>2021</v>
      </c>
      <c r="E4" t="s">
        <v>76</v>
      </c>
      <c r="H4" t="s">
        <v>84</v>
      </c>
      <c r="R4" t="str">
        <f>IF('2. Inspection'!C8="--","z",CONCATENATE('2. Inspection'!C8,".",'2. Inspection'!A8))</f>
        <v>D.HVAC.Cold/warm water production unit (--)</v>
      </c>
      <c r="S4">
        <f t="shared" si="3"/>
        <v>7</v>
      </c>
      <c r="T4" t="str">
        <f>INDEX($R$1:$R$200,MATCH(ROWS($S$1:S4),$S$1:$S$200,0))</f>
        <v>B.HVAC.Thermal solar system (--)</v>
      </c>
      <c r="AA4" t="str">
        <f t="shared" si="1"/>
        <v>B.HVAC.Thermal solar system (--)</v>
      </c>
      <c r="AC4" t="str">
        <f t="shared" si="0"/>
        <v>z</v>
      </c>
      <c r="AD4">
        <f t="shared" si="2"/>
        <v>199</v>
      </c>
      <c r="AE4" t="str">
        <f>INDEX($AC$1:$AC$200,MATCH(ROWS($AD$1:AD4),$AD$1:$AD$200,0))</f>
        <v>HVAC.Radiator (--)</v>
      </c>
      <c r="AF4" t="str">
        <f>IFERROR(AE3,"")</f>
        <v>HVAC.Interior AC Unit (--)</v>
      </c>
      <c r="AH4" s="1" t="s">
        <v>90</v>
      </c>
      <c r="AL4" t="s">
        <v>95</v>
      </c>
      <c r="AP4">
        <f>IF('3. Evaluation'!B7='Back (protegido)'!$AH$2,1,IF('3. Evaluation'!B7='Back (protegido)'!$AH$3,2,IF('3. Evaluation'!B7='Back (protegido)'!$AH$4,3,IF('3. Evaluation'!B7='Back (protegido)'!$AH$5,4,IF('3. Evaluation'!B7='Back (protegido)'!$AH$6,5)))))</f>
        <v>5</v>
      </c>
      <c r="AQ4">
        <f>IF('3. Evaluation'!C7='Back (protegido)'!$AL$2,1,IF('3. Evaluation'!C7='Back (protegido)'!$AL$3,2,IF('3. Evaluation'!C7='Back (protegido)'!$AL$4,3,IF('3. Evaluation'!C7='Back (protegido)'!$AL$5,4,IF('3. Evaluation'!C7='Back (protegido)'!$AL$6,5)))))</f>
        <v>5</v>
      </c>
      <c r="AR4">
        <f t="shared" si="4"/>
        <v>25</v>
      </c>
      <c r="AT4" t="s">
        <v>100</v>
      </c>
      <c r="AV4" t="s">
        <v>159</v>
      </c>
      <c r="AW4" t="s">
        <v>164</v>
      </c>
      <c r="AX4" t="s">
        <v>169</v>
      </c>
      <c r="AY4" t="s">
        <v>174</v>
      </c>
      <c r="BC4" t="s">
        <v>10</v>
      </c>
      <c r="BD4">
        <f>COUNTIF('2. Inspection'!$C$5:$C$205,"B")</f>
        <v>2</v>
      </c>
      <c r="BE4">
        <f>BD4*4</f>
        <v>8</v>
      </c>
      <c r="BH4" t="s">
        <v>99</v>
      </c>
      <c r="BI4">
        <f>COUNTIF('3. Evaluation'!$E$5:$E$100,"MODERATE")</f>
        <v>0</v>
      </c>
      <c r="BJ4">
        <f>BI4*3</f>
        <v>0</v>
      </c>
    </row>
    <row r="5" spans="1:62">
      <c r="A5" t="str">
        <f>IF('1. Information'!H8="(Selecionar)",CONCATENATE("-",".",'1. Information'!F8," (",'1. Information'!J8,")"),IF('1. Information'!H8="Outra",CONCATENATE('1. Information'!I8,".",'1. Information'!F8," (",'1. Information'!J8,")"),CONCATENATE('1. Information'!H8,".",'1. Information'!F8," (",'1. Information'!J8,")")))</f>
        <v>HVAC.Cold/warm water production unit (--)</v>
      </c>
      <c r="C5">
        <f t="shared" ca="1" si="5"/>
        <v>2020</v>
      </c>
      <c r="E5" t="s">
        <v>79</v>
      </c>
      <c r="H5" t="s">
        <v>85</v>
      </c>
      <c r="R5" t="str">
        <f>IF('2. Inspection'!C9="--","z",CONCATENATE('2. Inspection'!C9,".",'2. Inspection'!A9))</f>
        <v>B.HVAC.Thermal solar system (--)</v>
      </c>
      <c r="S5">
        <f t="shared" si="3"/>
        <v>4</v>
      </c>
      <c r="T5" t="str">
        <f>INDEX($R$1:$R$200,MATCH(ROWS($S$1:S5),$S$1:$S$200,0))</f>
        <v>B/C.HVAC.Interior AC Unit (--)</v>
      </c>
      <c r="AA5" t="str">
        <f t="shared" si="1"/>
        <v>B/C.HVAC.Interior AC Unit (--)</v>
      </c>
      <c r="AC5" t="str">
        <f t="shared" si="0"/>
        <v>HVAC.Interior AC Unit (--)</v>
      </c>
      <c r="AD5">
        <f t="shared" si="2"/>
        <v>3</v>
      </c>
      <c r="AE5" t="e">
        <f>INDEX($AC$1:$AC$200,MATCH(ROWS($AD$1:AD5),$AD$1:$AD$200,0))</f>
        <v>#N/A</v>
      </c>
      <c r="AF5" t="str">
        <f t="shared" ref="AF5:AF68" si="6">IFERROR(AE4,"")</f>
        <v>HVAC.Radiator (--)</v>
      </c>
      <c r="AH5" s="1" t="s">
        <v>91</v>
      </c>
      <c r="AL5" t="s">
        <v>96</v>
      </c>
      <c r="AP5" t="b">
        <f>IF('3. Evaluation'!B8='Back (protegido)'!$AH$2,1,IF('3. Evaluation'!B8='Back (protegido)'!$AH$3,2,IF('3. Evaluation'!B8='Back (protegido)'!$AH$4,3,IF('3. Evaluation'!B8='Back (protegido)'!$AH$5,4,IF('3. Evaluation'!B8='Back (protegido)'!$AH$6,5)))))</f>
        <v>0</v>
      </c>
      <c r="AQ5" t="b">
        <f>IF('3. Evaluation'!C8='Back (protegido)'!$AL$2,1,IF('3. Evaluation'!C8='Back (protegido)'!$AL$3,2,IF('3. Evaluation'!C8='Back (protegido)'!$AL$4,3,IF('3. Evaluation'!C8='Back (protegido)'!$AL$5,4,IF('3. Evaluation'!C8='Back (protegido)'!$AL$6,5)))))</f>
        <v>0</v>
      </c>
      <c r="AR5">
        <f t="shared" si="4"/>
        <v>0</v>
      </c>
      <c r="AT5" t="s">
        <v>101</v>
      </c>
      <c r="AV5" t="s">
        <v>160</v>
      </c>
      <c r="AW5" t="s">
        <v>165</v>
      </c>
      <c r="AX5" t="s">
        <v>170</v>
      </c>
      <c r="AY5" t="s">
        <v>175</v>
      </c>
      <c r="BC5" t="s">
        <v>11</v>
      </c>
      <c r="BD5">
        <f>COUNTIF('2. Inspection'!$C$5:$C$205,"B/C")</f>
        <v>1</v>
      </c>
      <c r="BE5">
        <f>BD5*3</f>
        <v>3</v>
      </c>
      <c r="BH5" t="s">
        <v>100</v>
      </c>
      <c r="BI5">
        <f>COUNTIF('3. Evaluation'!$E$5:$E$100,"SIGNIFICANT")</f>
        <v>0</v>
      </c>
      <c r="BJ5">
        <f>BI5*2</f>
        <v>0</v>
      </c>
    </row>
    <row r="6" spans="1:62">
      <c r="A6" t="str">
        <f>IF('1. Information'!H9="(Selecionar)",CONCATENATE("-",".",'1. Information'!F9," (",'1. Information'!J9,")"),IF('1. Information'!H9="Outra",CONCATENATE('1. Information'!I9,".",'1. Information'!F9," (",'1. Information'!J9,")"),CONCATENATE('1. Information'!H9,".",'1. Information'!F9," (",'1. Information'!J9,")")))</f>
        <v>HVAC.Thermal solar system (--)</v>
      </c>
      <c r="C6">
        <f t="shared" ca="1" si="5"/>
        <v>2019</v>
      </c>
      <c r="E6" t="s">
        <v>77</v>
      </c>
      <c r="H6" t="s">
        <v>82</v>
      </c>
      <c r="R6" t="str">
        <f>IF('2. Inspection'!C10="--","z",CONCATENATE('2. Inspection'!C10,".",'2. Inspection'!A10))</f>
        <v>C.HVAC.Gas flaring equipment (--)</v>
      </c>
      <c r="S6">
        <f t="shared" si="3"/>
        <v>6</v>
      </c>
      <c r="T6" t="str">
        <f>INDEX($R$1:$R$200,MATCH(ROWS($S$1:S6),$S$1:$S$200,0))</f>
        <v>C.HVAC.Gas flaring equipment (--)</v>
      </c>
      <c r="AA6" t="str">
        <f t="shared" si="1"/>
        <v>C.HVAC.Gas flaring equipment (--)</v>
      </c>
      <c r="AC6" t="str">
        <f t="shared" si="0"/>
        <v>HVAC.Gas flaring equipment (--)</v>
      </c>
      <c r="AD6">
        <f t="shared" si="2"/>
        <v>2</v>
      </c>
      <c r="AE6" t="e">
        <f>INDEX($AC$1:$AC$200,MATCH(ROWS($AD$1:AD6),$AD$1:$AD$200,0))</f>
        <v>#N/A</v>
      </c>
      <c r="AF6" t="str">
        <f t="shared" si="6"/>
        <v/>
      </c>
      <c r="AH6" s="1" t="s">
        <v>92</v>
      </c>
      <c r="AL6" t="s">
        <v>97</v>
      </c>
      <c r="AP6" t="b">
        <f>IF('3. Evaluation'!B9='Back (protegido)'!$AH$2,1,IF('3. Evaluation'!B9='Back (protegido)'!$AH$3,2,IF('3. Evaluation'!B9='Back (protegido)'!$AH$4,3,IF('3. Evaluation'!B9='Back (protegido)'!$AH$5,4,IF('3. Evaluation'!B9='Back (protegido)'!$AH$6,5)))))</f>
        <v>0</v>
      </c>
      <c r="AQ6" t="b">
        <f>IF('3. Evaluation'!C9='Back (protegido)'!$AL$2,1,IF('3. Evaluation'!C9='Back (protegido)'!$AL$3,2,IF('3. Evaluation'!C9='Back (protegido)'!$AL$4,3,IF('3. Evaluation'!C9='Back (protegido)'!$AL$5,4,IF('3. Evaluation'!C9='Back (protegido)'!$AL$6,5)))))</f>
        <v>0</v>
      </c>
      <c r="AR6">
        <f t="shared" si="4"/>
        <v>0</v>
      </c>
      <c r="AV6" t="s">
        <v>161</v>
      </c>
      <c r="AW6" t="s">
        <v>166</v>
      </c>
      <c r="AX6" t="s">
        <v>171</v>
      </c>
      <c r="BC6" t="s">
        <v>12</v>
      </c>
      <c r="BD6">
        <f>COUNTIF('2. Inspection'!$C$5:$C$205,"C")</f>
        <v>1</v>
      </c>
      <c r="BE6">
        <f>BD6*2</f>
        <v>2</v>
      </c>
      <c r="BH6" s="5" t="s">
        <v>101</v>
      </c>
      <c r="BI6">
        <f>COUNTIF('3. Evaluation'!$E$5:$E$100,"HIGH")</f>
        <v>1</v>
      </c>
      <c r="BJ6">
        <f>BI6*1</f>
        <v>1</v>
      </c>
    </row>
    <row r="7" spans="1:62">
      <c r="A7" t="str">
        <f>IF('1. Information'!H10="(Selecionar)",CONCATENATE("-",".",'1. Information'!F10," (",'1. Information'!J10,")"),IF('1. Information'!H10="Outra",CONCATENATE('1. Information'!I10,".",'1. Information'!F10," (",'1. Information'!J10,")"),CONCATENATE('1. Information'!H10,".",'1. Information'!F10," (",'1. Information'!J10,")")))</f>
        <v>HVAC.Radiator (--)</v>
      </c>
      <c r="C7">
        <f t="shared" ca="1" si="5"/>
        <v>2018</v>
      </c>
      <c r="E7" t="s">
        <v>78</v>
      </c>
      <c r="R7" t="str">
        <f>IF('2. Inspection'!C11="--","z",CONCATENATE('2. Inspection'!C11,".",'2. Inspection'!A11))</f>
        <v>D.HVAC.Radiator (--)</v>
      </c>
      <c r="S7">
        <f t="shared" si="3"/>
        <v>8</v>
      </c>
      <c r="T7" t="str">
        <f>INDEX($R$1:$R$200,MATCH(ROWS($S$1:S7),$S$1:$S$200,0))</f>
        <v>D.HVAC.Cold/warm water production unit (--)</v>
      </c>
      <c r="AA7" t="str">
        <f t="shared" si="1"/>
        <v>D.HVAC.Cold/warm water production unit (--)</v>
      </c>
      <c r="AC7" t="str">
        <f t="shared" si="0"/>
        <v>HVAC.Cold/warm water production unit (--)</v>
      </c>
      <c r="AD7">
        <f t="shared" si="2"/>
        <v>1</v>
      </c>
      <c r="AE7" t="e">
        <f>INDEX($AC$1:$AC$200,MATCH(ROWS($AD$1:AD7),$AD$1:$AD$200,0))</f>
        <v>#N/A</v>
      </c>
      <c r="AF7" t="str">
        <f t="shared" si="6"/>
        <v/>
      </c>
      <c r="AP7" t="b">
        <f>IF('3. Evaluation'!B10='Back (protegido)'!$AH$2,1,IF('3. Evaluation'!B10='Back (protegido)'!$AH$3,2,IF('3. Evaluation'!B10='Back (protegido)'!$AH$4,3,IF('3. Evaluation'!B10='Back (protegido)'!$AH$5,4,IF('3. Evaluation'!B10='Back (protegido)'!$AH$6,5)))))</f>
        <v>0</v>
      </c>
      <c r="AQ7" t="b">
        <f>IF('3. Evaluation'!C10='Back (protegido)'!$AL$2,1,IF('3. Evaluation'!C10='Back (protegido)'!$AL$3,2,IF('3. Evaluation'!C10='Back (protegido)'!$AL$4,3,IF('3. Evaluation'!C10='Back (protegido)'!$AL$5,4,IF('3. Evaluation'!C10='Back (protegido)'!$AL$6,5)))))</f>
        <v>0</v>
      </c>
      <c r="AR7">
        <f t="shared" si="4"/>
        <v>0</v>
      </c>
      <c r="BC7" t="s">
        <v>13</v>
      </c>
      <c r="BD7">
        <f>COUNTIF('2. Inspection'!$C$5:$C$205,"D")</f>
        <v>2</v>
      </c>
      <c r="BE7">
        <f>BD7</f>
        <v>2</v>
      </c>
      <c r="BJ7">
        <f>BJ3+BJ4+BJ5+BJ6</f>
        <v>9</v>
      </c>
    </row>
    <row r="8" spans="1:62">
      <c r="A8" t="str">
        <f>IF('1. Information'!H11="(Selecionar)",CONCATENATE("-",".",'1. Information'!F11," (",'1. Information'!J11,")"),IF('1. Information'!H11="Outra",CONCATENATE('1. Information'!I11,".",'1. Information'!F11," (",'1. Information'!J11,")"),CONCATENATE('1. Information'!H11,".",'1. Information'!F11," (",'1. Information'!J11,")")))</f>
        <v>HVAC.Exterior AC Unit (--)</v>
      </c>
      <c r="C8">
        <f t="shared" ca="1" si="5"/>
        <v>2017</v>
      </c>
      <c r="E8" t="s">
        <v>80</v>
      </c>
      <c r="R8" t="str">
        <f>IF('2. Inspection'!C12="--","z",CONCATENATE('2. Inspection'!C12,".",'2. Inspection'!A12))</f>
        <v>A.HVAC.Thermal solar system (--)</v>
      </c>
      <c r="S8">
        <f t="shared" si="3"/>
        <v>2</v>
      </c>
      <c r="T8" t="str">
        <f>INDEX($R$1:$R$200,MATCH(ROWS($S$1:S8),$S$1:$S$200,0))</f>
        <v>D.HVAC.Radiator (--)</v>
      </c>
      <c r="AA8" t="str">
        <f t="shared" si="1"/>
        <v>D.HVAC.Radiator (--)</v>
      </c>
      <c r="AC8" t="str">
        <f t="shared" si="0"/>
        <v>HVAC.Radiator (--)</v>
      </c>
      <c r="AD8">
        <f t="shared" si="2"/>
        <v>4</v>
      </c>
      <c r="AE8" t="e">
        <f>INDEX($AC$1:$AC$200,MATCH(ROWS($AD$1:AD8),$AD$1:$AD$200,0))</f>
        <v>#N/A</v>
      </c>
      <c r="AF8" t="str">
        <f t="shared" si="6"/>
        <v/>
      </c>
      <c r="AP8" t="b">
        <f>IF('3. Evaluation'!B11='Back (protegido)'!$AH$2,1,IF('3. Evaluation'!B11='Back (protegido)'!$AH$3,2,IF('3. Evaluation'!B11='Back (protegido)'!$AH$4,3,IF('3. Evaluation'!B11='Back (protegido)'!$AH$5,4,IF('3. Evaluation'!B11='Back (protegido)'!$AH$6,5)))))</f>
        <v>0</v>
      </c>
      <c r="AQ8" t="b">
        <f>IF('3. Evaluation'!C11='Back (protegido)'!$AL$2,1,IF('3. Evaluation'!C11='Back (protegido)'!$AL$3,2,IF('3. Evaluation'!C11='Back (protegido)'!$AL$4,3,IF('3. Evaluation'!C11='Back (protegido)'!$AL$5,4,IF('3. Evaluation'!C11='Back (protegido)'!$AL$6,5)))))</f>
        <v>0</v>
      </c>
      <c r="AR8">
        <f t="shared" si="4"/>
        <v>0</v>
      </c>
      <c r="BE8">
        <f>SUM(BE3:BE7)</f>
        <v>25</v>
      </c>
    </row>
    <row r="9" spans="1:62">
      <c r="A9" t="str">
        <f>IF('1. Information'!H12="(Selecionar)",CONCATENATE("-",".",'1. Information'!F12," (",'1. Information'!J12,")"),IF('1. Information'!H12="Outra",CONCATENATE('1. Information'!I12,".",'1. Information'!F12," (",'1. Information'!J12,")"),CONCATENATE('1. Information'!H12,".",'1. Information'!F12," (",'1. Information'!J12,")")))</f>
        <v>HVAC.Interior AC Unit (--)</v>
      </c>
      <c r="C9">
        <f t="shared" ca="1" si="5"/>
        <v>2016</v>
      </c>
      <c r="R9" t="str">
        <f>IF('2. Inspection'!C13="--","z",CONCATENATE('2. Inspection'!C13,".",'2. Inspection'!A13))</f>
        <v>z</v>
      </c>
      <c r="S9">
        <f t="shared" si="3"/>
        <v>200</v>
      </c>
      <c r="T9" t="e">
        <f>INDEX($R$1:$R$200,MATCH(ROWS($S$1:S9),$S$1:$S$200,0))</f>
        <v>#N/A</v>
      </c>
      <c r="AA9" t="str">
        <f t="shared" si="1"/>
        <v/>
      </c>
      <c r="AC9" t="str">
        <f t="shared" si="0"/>
        <v>z</v>
      </c>
      <c r="AD9">
        <f t="shared" si="2"/>
        <v>199</v>
      </c>
      <c r="AE9" t="e">
        <f>INDEX($AC$1:$AC$200,MATCH(ROWS($AD$1:AD9),$AD$1:$AD$200,0))</f>
        <v>#N/A</v>
      </c>
      <c r="AF9" t="str">
        <f t="shared" si="6"/>
        <v/>
      </c>
      <c r="AP9" t="b">
        <f>IF('3. Evaluation'!B12='Back (protegido)'!$AH$2,1,IF('3. Evaluation'!B12='Back (protegido)'!$AH$3,2,IF('3. Evaluation'!B12='Back (protegido)'!$AH$4,3,IF('3. Evaluation'!B12='Back (protegido)'!$AH$5,4,IF('3. Evaluation'!B12='Back (protegido)'!$AH$6,5)))))</f>
        <v>0</v>
      </c>
      <c r="AQ9" t="b">
        <f>IF('3. Evaluation'!C12='Back (protegido)'!$AL$2,1,IF('3. Evaluation'!C12='Back (protegido)'!$AL$3,2,IF('3. Evaluation'!C12='Back (protegido)'!$AL$4,3,IF('3. Evaluation'!C12='Back (protegido)'!$AL$5,4,IF('3. Evaluation'!C12='Back (protegido)'!$AL$6,5)))))</f>
        <v>0</v>
      </c>
      <c r="AR9">
        <f t="shared" si="4"/>
        <v>0</v>
      </c>
    </row>
    <row r="10" spans="1:62">
      <c r="A10" t="str">
        <f>IF('1. Information'!H13="(Selecionar)",CONCATENATE("-",".",'1. Information'!F13," (",'1. Information'!J13,")"),IF('1. Information'!H13="Outra",CONCATENATE('1. Information'!I13,".",'1. Information'!F13," (",'1. Information'!J13,")"),CONCATENATE('1. Information'!H13,".",'1. Information'!F13," (",'1. Information'!J13,")")))</f>
        <v>HVAC.Compressed Air (--)</v>
      </c>
      <c r="C10">
        <f t="shared" ref="C10:C73" ca="1" si="7">C9-1</f>
        <v>2015</v>
      </c>
      <c r="R10" t="str">
        <f>IF('2. Inspection'!C14="--","z",CONCATENATE('2. Inspection'!C14,".",'2. Inspection'!A14))</f>
        <v>z</v>
      </c>
      <c r="S10">
        <f t="shared" si="3"/>
        <v>200</v>
      </c>
      <c r="T10" t="e">
        <f>INDEX($R$1:$R$200,MATCH(ROWS($S$1:S10),$S$1:$S$200,0))</f>
        <v>#N/A</v>
      </c>
      <c r="AA10" t="str">
        <f t="shared" si="1"/>
        <v/>
      </c>
      <c r="AC10" t="str">
        <f t="shared" si="0"/>
        <v>z</v>
      </c>
      <c r="AD10">
        <f t="shared" si="2"/>
        <v>199</v>
      </c>
      <c r="AE10" t="e">
        <f>INDEX($AC$1:$AC$200,MATCH(ROWS($AD$1:AD10),$AD$1:$AD$200,0))</f>
        <v>#N/A</v>
      </c>
      <c r="AF10" t="str">
        <f t="shared" si="6"/>
        <v/>
      </c>
      <c r="AP10" t="b">
        <f>IF('3. Evaluation'!B13='Back (protegido)'!$AH$2,1,IF('3. Evaluation'!B13='Back (protegido)'!$AH$3,2,IF('3. Evaluation'!B13='Back (protegido)'!$AH$4,3,IF('3. Evaluation'!B13='Back (protegido)'!$AH$5,4,IF('3. Evaluation'!B13='Back (protegido)'!$AH$6,5)))))</f>
        <v>0</v>
      </c>
      <c r="AQ10" t="b">
        <f>IF('3. Evaluation'!C13='Back (protegido)'!$AL$2,1,IF('3. Evaluation'!C13='Back (protegido)'!$AL$3,2,IF('3. Evaluation'!C13='Back (protegido)'!$AL$4,3,IF('3. Evaluation'!C13='Back (protegido)'!$AL$5,4,IF('3. Evaluation'!C13='Back (protegido)'!$AL$6,5)))))</f>
        <v>0</v>
      </c>
      <c r="AR10">
        <f t="shared" si="4"/>
        <v>0</v>
      </c>
      <c r="BC10" t="s">
        <v>111</v>
      </c>
      <c r="BE10">
        <f>BE8/BE1</f>
        <v>2.4875621890547265E-2</v>
      </c>
      <c r="BF10" s="4"/>
      <c r="BG10" t="str">
        <f>CONCATENATE(ROUND(BD12*100,0),"/100")</f>
        <v>2/100</v>
      </c>
      <c r="BH10" t="s">
        <v>113</v>
      </c>
      <c r="BI10">
        <f>IF(BJ7=0,1,BJ7/BI1)</f>
        <v>0.75</v>
      </c>
    </row>
    <row r="11" spans="1:62">
      <c r="A11" t="str">
        <f>IF('1. Information'!H14="(Selecionar)",CONCATENATE("-",".",'1. Information'!F14," (",'1. Information'!J14,")"),IF('1. Information'!H14="Outra",CONCATENATE('1. Information'!I14,".",'1. Information'!F14," (",'1. Information'!J14,")"),CONCATENATE('1. Information'!H14,".",'1. Information'!F14," (",'1. Information'!J14,")")))</f>
        <v>Electricity.Pump and pumping station (--)</v>
      </c>
      <c r="C11">
        <f t="shared" ca="1" si="7"/>
        <v>2014</v>
      </c>
      <c r="R11" t="str">
        <f>IF('2. Inspection'!C15="--","z",CONCATENATE('2. Inspection'!C15,".",'2. Inspection'!A15))</f>
        <v>z</v>
      </c>
      <c r="S11">
        <f t="shared" si="3"/>
        <v>200</v>
      </c>
      <c r="T11" t="e">
        <f>INDEX($R$1:$R$200,MATCH(ROWS($S$1:S11),$S$1:$S$200,0))</f>
        <v>#N/A</v>
      </c>
      <c r="AA11" t="str">
        <f t="shared" si="1"/>
        <v/>
      </c>
      <c r="AC11" t="str">
        <f>IF(OR(LEFT(AA11,2)="A.",LEFT(AA11,2)="B.",AA11=""),"z",IF(LEFT(AA11,4)="B/C.",MID(AA11,5,LEN(AA11)),MID(AA11,3,LEN(AA11))))</f>
        <v>z</v>
      </c>
      <c r="AD11">
        <f t="shared" si="2"/>
        <v>199</v>
      </c>
      <c r="AE11" t="e">
        <f>INDEX($AC$1:$AC$200,MATCH(ROWS($AD$1:AD11),$AD$1:$AD$200,0))</f>
        <v>#N/A</v>
      </c>
      <c r="AF11" t="str">
        <f t="shared" si="6"/>
        <v/>
      </c>
      <c r="AP11" t="b">
        <f>IF('3. Evaluation'!B14='Back (protegido)'!$AH$2,1,IF('3. Evaluation'!B14='Back (protegido)'!$AH$3,2,IF('3. Evaluation'!B14='Back (protegido)'!$AH$4,3,IF('3. Evaluation'!B14='Back (protegido)'!$AH$5,4,IF('3. Evaluation'!B14='Back (protegido)'!$AH$6,5)))))</f>
        <v>0</v>
      </c>
      <c r="AQ11" t="b">
        <f>IF('3. Evaluation'!C14='Back (protegido)'!$AL$2,1,IF('3. Evaluation'!C14='Back (protegido)'!$AL$3,2,IF('3. Evaluation'!C14='Back (protegido)'!$AL$4,3,IF('3. Evaluation'!C14='Back (protegido)'!$AL$5,4,IF('3. Evaluation'!C14='Back (protegido)'!$AL$6,5)))))</f>
        <v>0</v>
      </c>
      <c r="AR11">
        <f t="shared" si="4"/>
        <v>0</v>
      </c>
    </row>
    <row r="12" spans="1:62">
      <c r="A12" t="str">
        <f>IF('1. Information'!H15="(Selecionar)",CONCATENATE("-",".",'1. Information'!F15," (",'1. Information'!J15,")"),IF('1. Information'!H15="Outra",CONCATENATE('1. Information'!I15,".",'1. Information'!F15," (",'1. Information'!J15,")"),CONCATENATE('1. Information'!H15,".",'1. Information'!F15," (",'1. Information'!J15,")")))</f>
        <v>Electricity.Generation set (--)</v>
      </c>
      <c r="C12">
        <f t="shared" ca="1" si="7"/>
        <v>2013</v>
      </c>
      <c r="R12" t="str">
        <f>IF('2. Inspection'!C16="--","z",CONCATENATE('2. Inspection'!C16,".",'2. Inspection'!A16))</f>
        <v>z</v>
      </c>
      <c r="S12">
        <f t="shared" si="3"/>
        <v>200</v>
      </c>
      <c r="T12" t="e">
        <f>INDEX($R$1:$R$200,MATCH(ROWS($S$1:S12),$S$1:$S$200,0))</f>
        <v>#N/A</v>
      </c>
      <c r="AA12" t="str">
        <f t="shared" si="1"/>
        <v/>
      </c>
      <c r="AC12" t="str">
        <f t="shared" si="0"/>
        <v>z</v>
      </c>
      <c r="AD12">
        <f t="shared" si="2"/>
        <v>199</v>
      </c>
      <c r="AE12" t="e">
        <f>INDEX($AC$1:$AC$200,MATCH(ROWS($AD$1:AD12),$AD$1:$AD$200,0))</f>
        <v>#N/A</v>
      </c>
      <c r="AF12" t="str">
        <f t="shared" si="6"/>
        <v/>
      </c>
      <c r="AP12" t="b">
        <f>IF('3. Evaluation'!B15='Back (protegido)'!$AH$2,1,IF('3. Evaluation'!B15='Back (protegido)'!$AH$3,2,IF('3. Evaluation'!B15='Back (protegido)'!$AH$4,3,IF('3. Evaluation'!B15='Back (protegido)'!$AH$5,4,IF('3. Evaluation'!B15='Back (protegido)'!$AH$6,5)))))</f>
        <v>0</v>
      </c>
      <c r="AQ12" t="b">
        <f>IF('3. Evaluation'!C15='Back (protegido)'!$AL$2,1,IF('3. Evaluation'!C15='Back (protegido)'!$AL$3,2,IF('3. Evaluation'!C15='Back (protegido)'!$AL$4,3,IF('3. Evaluation'!C15='Back (protegido)'!$AL$5,4,IF('3. Evaluation'!C15='Back (protegido)'!$AL$6,5)))))</f>
        <v>0</v>
      </c>
      <c r="AR12">
        <f t="shared" si="4"/>
        <v>0</v>
      </c>
      <c r="BC12" t="s">
        <v>112</v>
      </c>
      <c r="BD12">
        <f>BE10*BI10</f>
        <v>1.865671641791045E-2</v>
      </c>
    </row>
    <row r="13" spans="1:62">
      <c r="A13" t="str">
        <f>IF('1. Information'!H16="(Selecionar)",CONCATENATE("-",".",'1. Information'!F16," (",'1. Information'!J16,")"),IF('1. Information'!H16="Outra",CONCATENATE('1. Information'!I16,".",'1. Information'!F16," (",'1. Information'!J16,")"),CONCATENATE('1. Information'!H16,".",'1. Information'!F16," (",'1. Information'!J16,")")))</f>
        <v>Electricity.Water pumping group (--)</v>
      </c>
      <c r="C13">
        <f t="shared" ca="1" si="7"/>
        <v>2012</v>
      </c>
      <c r="R13" t="str">
        <f>IF('2. Inspection'!C17="--","z",CONCATENATE('2. Inspection'!C17,".",'2. Inspection'!A17))</f>
        <v>z</v>
      </c>
      <c r="S13">
        <f t="shared" si="3"/>
        <v>200</v>
      </c>
      <c r="T13" t="e">
        <f>INDEX($R$1:$R$200,MATCH(ROWS($S$1:S13),$S$1:$S$200,0))</f>
        <v>#N/A</v>
      </c>
      <c r="AA13" t="str">
        <f t="shared" si="1"/>
        <v/>
      </c>
      <c r="AC13" t="str">
        <f t="shared" si="0"/>
        <v>z</v>
      </c>
      <c r="AD13">
        <f t="shared" si="2"/>
        <v>199</v>
      </c>
      <c r="AE13" t="e">
        <f>INDEX($AC$1:$AC$200,MATCH(ROWS($AD$1:AD13),$AD$1:$AD$200,0))</f>
        <v>#N/A</v>
      </c>
      <c r="AF13" t="str">
        <f t="shared" si="6"/>
        <v/>
      </c>
      <c r="AP13" t="b">
        <f>IF('3. Evaluation'!B16='Back (protegido)'!$AH$2,1,IF('3. Evaluation'!B16='Back (protegido)'!$AH$3,2,IF('3. Evaluation'!B16='Back (protegido)'!$AH$4,3,IF('3. Evaluation'!B16='Back (protegido)'!$AH$5,4,IF('3. Evaluation'!B16='Back (protegido)'!$AH$6,5)))))</f>
        <v>0</v>
      </c>
      <c r="AQ13" t="b">
        <f>IF('3. Evaluation'!C16='Back (protegido)'!$AL$2,1,IF('3. Evaluation'!C16='Back (protegido)'!$AL$3,2,IF('3. Evaluation'!C16='Back (protegido)'!$AL$4,3,IF('3. Evaluation'!C16='Back (protegido)'!$AL$5,4,IF('3. Evaluation'!C16='Back (protegido)'!$AL$6,5)))))</f>
        <v>0</v>
      </c>
      <c r="AR13">
        <f t="shared" si="4"/>
        <v>0</v>
      </c>
    </row>
    <row r="14" spans="1:62">
      <c r="A14" t="str">
        <f>IF('1. Information'!H17="(Selecionar)",CONCATENATE("-",".",'1. Information'!F17," (",'1. Information'!J17,")"),IF('1. Information'!H17="Outra",CONCATENATE('1. Information'!I17,".",'1. Information'!F17," (",'1. Information'!J17,")"),CONCATENATE('1. Information'!H17,".",'1. Information'!F17," (",'1. Information'!J17,")")))</f>
        <v>Electricity.Emergency lighting (--)</v>
      </c>
      <c r="C14">
        <f ca="1">C13-1</f>
        <v>2011</v>
      </c>
      <c r="R14" t="str">
        <f>IF('2. Inspection'!C18="--","z",CONCATENATE('2. Inspection'!C18,".",'2. Inspection'!A18))</f>
        <v>z</v>
      </c>
      <c r="S14">
        <f t="shared" si="3"/>
        <v>200</v>
      </c>
      <c r="T14" t="e">
        <f>INDEX($R$1:$R$200,MATCH(ROWS($S$1:S14),$S$1:$S$200,0))</f>
        <v>#N/A</v>
      </c>
      <c r="AA14" t="str">
        <f t="shared" si="1"/>
        <v/>
      </c>
      <c r="AC14" t="str">
        <f t="shared" si="0"/>
        <v>z</v>
      </c>
      <c r="AD14">
        <f t="shared" si="2"/>
        <v>199</v>
      </c>
      <c r="AE14" t="e">
        <f>INDEX($AC$1:$AC$200,MATCH(ROWS($AD$1:AD14),$AD$1:$AD$200,0))</f>
        <v>#N/A</v>
      </c>
      <c r="AF14" t="str">
        <f t="shared" si="6"/>
        <v/>
      </c>
      <c r="AP14" t="b">
        <f>IF('3. Evaluation'!B17='Back (protegido)'!$AH$2,1,IF('3. Evaluation'!B17='Back (protegido)'!$AH$3,2,IF('3. Evaluation'!B17='Back (protegido)'!$AH$4,3,IF('3. Evaluation'!B17='Back (protegido)'!$AH$5,4,IF('3. Evaluation'!B17='Back (protegido)'!$AH$6,5)))))</f>
        <v>0</v>
      </c>
      <c r="AQ14" t="b">
        <f>IF('3. Evaluation'!C17='Back (protegido)'!$AL$2,1,IF('3. Evaluation'!C17='Back (protegido)'!$AL$3,2,IF('3. Evaluation'!C17='Back (protegido)'!$AL$4,3,IF('3. Evaluation'!C17='Back (protegido)'!$AL$5,4,IF('3. Evaluation'!C17='Back (protegido)'!$AL$6,5)))))</f>
        <v>0</v>
      </c>
      <c r="AR14">
        <f t="shared" si="4"/>
        <v>0</v>
      </c>
    </row>
    <row r="15" spans="1:62">
      <c r="A15" t="str">
        <f>IF('1. Information'!H18="(Selecionar)",CONCATENATE("-",".",'1. Information'!F18," (",'1. Information'!J18,")"),IF('1. Information'!H18="Outra",CONCATENATE('1. Information'!I18,".",'1. Information'!F18," (",'1. Information'!J18,")"),CONCATENATE('1. Information'!H18,".",'1. Information'!F18," (",'1. Information'!J18,")")))</f>
        <v>Electricity.Exterior lighting (--)</v>
      </c>
      <c r="C15">
        <f t="shared" ca="1" si="7"/>
        <v>2010</v>
      </c>
      <c r="R15" t="str">
        <f>IF('2. Inspection'!C19="--","z",CONCATENATE('2. Inspection'!C19,".",'2. Inspection'!A19))</f>
        <v>z</v>
      </c>
      <c r="S15">
        <f t="shared" si="3"/>
        <v>200</v>
      </c>
      <c r="T15" t="e">
        <f>INDEX($R$1:$R$200,MATCH(ROWS($S$1:S15),$S$1:$S$200,0))</f>
        <v>#N/A</v>
      </c>
      <c r="AA15" t="str">
        <f t="shared" si="1"/>
        <v/>
      </c>
      <c r="AC15" t="str">
        <f t="shared" si="0"/>
        <v>z</v>
      </c>
      <c r="AD15">
        <f t="shared" si="2"/>
        <v>199</v>
      </c>
      <c r="AE15" t="e">
        <f>INDEX($AC$1:$AC$200,MATCH(ROWS($AD$1:AD15),$AD$1:$AD$200,0))</f>
        <v>#N/A</v>
      </c>
      <c r="AF15" t="str">
        <f t="shared" si="6"/>
        <v/>
      </c>
      <c r="AP15" t="b">
        <f>IF('3. Evaluation'!B18='Back (protegido)'!$AH$2,1,IF('3. Evaluation'!B18='Back (protegido)'!$AH$3,2,IF('3. Evaluation'!B18='Back (protegido)'!$AH$4,3,IF('3. Evaluation'!B18='Back (protegido)'!$AH$5,4,IF('3. Evaluation'!B18='Back (protegido)'!$AH$6,5)))))</f>
        <v>0</v>
      </c>
      <c r="AQ15" t="b">
        <f>IF('3. Evaluation'!C18='Back (protegido)'!$AL$2,1,IF('3. Evaluation'!C18='Back (protegido)'!$AL$3,2,IF('3. Evaluation'!C18='Back (protegido)'!$AL$4,3,IF('3. Evaluation'!C18='Back (protegido)'!$AL$5,4,IF('3. Evaluation'!C18='Back (protegido)'!$AL$6,5)))))</f>
        <v>0</v>
      </c>
      <c r="AR15">
        <f t="shared" si="4"/>
        <v>0</v>
      </c>
    </row>
    <row r="16" spans="1:62">
      <c r="A16" t="str">
        <f>IF('1. Information'!H19="(Selecionar)",CONCATENATE("-",".",'1. Information'!F19," (",'1. Information'!J19,")"),IF('1. Information'!H19="Outra",CONCATENATE('1. Information'!I19,".",'1. Information'!F19," (",'1. Information'!J19,")"),CONCATENATE('1. Information'!H19,".",'1. Information'!F19," (",'1. Information'!J19,")")))</f>
        <v>Electricity.Interior lighting (--)</v>
      </c>
      <c r="C16">
        <f ca="1">C15-1</f>
        <v>2009</v>
      </c>
      <c r="R16" t="str">
        <f>IF('2. Inspection'!C20="--","z",CONCATENATE('2. Inspection'!C20,".",'2. Inspection'!A20))</f>
        <v>z</v>
      </c>
      <c r="S16">
        <f t="shared" si="3"/>
        <v>200</v>
      </c>
      <c r="T16" t="e">
        <f>INDEX($R$1:$R$200,MATCH(ROWS($S$1:S16),$S$1:$S$200,0))</f>
        <v>#N/A</v>
      </c>
      <c r="AA16" t="str">
        <f t="shared" si="1"/>
        <v/>
      </c>
      <c r="AC16" t="str">
        <f t="shared" si="0"/>
        <v>z</v>
      </c>
      <c r="AD16">
        <f t="shared" si="2"/>
        <v>199</v>
      </c>
      <c r="AE16" t="e">
        <f>INDEX($AC$1:$AC$200,MATCH(ROWS($AD$1:AD16),$AD$1:$AD$200,0))</f>
        <v>#N/A</v>
      </c>
      <c r="AF16" t="str">
        <f t="shared" si="6"/>
        <v/>
      </c>
      <c r="AP16" t="b">
        <f>IF('3. Evaluation'!B19='Back (protegido)'!$AH$2,1,IF('3. Evaluation'!B19='Back (protegido)'!$AH$3,2,IF('3. Evaluation'!B19='Back (protegido)'!$AH$4,3,IF('3. Evaluation'!B19='Back (protegido)'!$AH$5,4,IF('3. Evaluation'!B19='Back (protegido)'!$AH$6,5)))))</f>
        <v>0</v>
      </c>
      <c r="AQ16" t="b">
        <f>IF('3. Evaluation'!C19='Back (protegido)'!$AL$2,1,IF('3. Evaluation'!C19='Back (protegido)'!$AL$3,2,IF('3. Evaluation'!C19='Back (protegido)'!$AL$4,3,IF('3. Evaluation'!C19='Back (protegido)'!$AL$5,4,IF('3. Evaluation'!C19='Back (protegido)'!$AL$6,5)))))</f>
        <v>0</v>
      </c>
      <c r="AR16">
        <f t="shared" si="4"/>
        <v>0</v>
      </c>
      <c r="AV16" s="3" t="s">
        <v>106</v>
      </c>
      <c r="AW16" s="3" t="s">
        <v>107</v>
      </c>
      <c r="AX16" s="3" t="s">
        <v>108</v>
      </c>
      <c r="AY16" s="3" t="s">
        <v>109</v>
      </c>
      <c r="AZ16" s="3"/>
      <c r="BA16" s="3" t="s">
        <v>110</v>
      </c>
    </row>
    <row r="17" spans="1:53">
      <c r="A17" t="str">
        <f>IF('1. Information'!H20="(Selecionar)",CONCATENATE("-",".",'1. Information'!F20," (",'1. Information'!J20,")"),IF('1. Information'!H20="Outra",CONCATENATE('1. Information'!I20,".",'1. Information'!F20," (",'1. Information'!J20,")"),CONCATENATE('1. Information'!H20,".",'1. Information'!F20," (",'1. Information'!J20,")")))</f>
        <v>Electricity.Lighting arrester (--)</v>
      </c>
      <c r="C17">
        <f t="shared" ca="1" si="7"/>
        <v>2008</v>
      </c>
      <c r="R17" t="str">
        <f>IF('2. Inspection'!C21="--","z",CONCATENATE('2. Inspection'!C21,".",'2. Inspection'!A21))</f>
        <v>z</v>
      </c>
      <c r="S17">
        <f t="shared" si="3"/>
        <v>200</v>
      </c>
      <c r="T17" t="e">
        <f>INDEX($R$1:$R$200,MATCH(ROWS($S$1:S17),$S$1:$S$200,0))</f>
        <v>#N/A</v>
      </c>
      <c r="AA17" t="str">
        <f t="shared" si="1"/>
        <v/>
      </c>
      <c r="AC17" t="str">
        <f t="shared" si="0"/>
        <v>z</v>
      </c>
      <c r="AD17">
        <f t="shared" si="2"/>
        <v>199</v>
      </c>
      <c r="AE17" t="e">
        <f>INDEX($AC$1:$AC$200,MATCH(ROWS($AD$1:AD17),$AD$1:$AD$200,0))</f>
        <v>#N/A</v>
      </c>
      <c r="AF17" t="str">
        <f t="shared" si="6"/>
        <v/>
      </c>
      <c r="AP17" t="b">
        <f>IF('3. Evaluation'!B20='Back (protegido)'!$AH$2,1,IF('3. Evaluation'!B20='Back (protegido)'!$AH$3,2,IF('3. Evaluation'!B20='Back (protegido)'!$AH$4,3,IF('3. Evaluation'!B20='Back (protegido)'!$AH$5,4,IF('3. Evaluation'!B20='Back (protegido)'!$AH$6,5)))))</f>
        <v>0</v>
      </c>
      <c r="AQ17" t="b">
        <f>IF('3. Evaluation'!C20='Back (protegido)'!$AL$2,1,IF('3. Evaluation'!C20='Back (protegido)'!$AL$3,2,IF('3. Evaluation'!C20='Back (protegido)'!$AL$4,3,IF('3. Evaluation'!C20='Back (protegido)'!$AL$5,4,IF('3. Evaluation'!C20='Back (protegido)'!$AL$6,5)))))</f>
        <v>0</v>
      </c>
      <c r="AR17">
        <f t="shared" si="4"/>
        <v>0</v>
      </c>
      <c r="AV17">
        <f>IF('3. Evaluation'!H9='Back (protegido)'!AV2,1,IF('3. Evaluation'!H9='Back (protegido)'!AV3,2,IF('3. Evaluation'!H9='Back (protegido)'!AV4,3,IF('3. Evaluation'!H9='Back (protegido)'!AV5,4,IF('3. Evaluation'!H9='Back (protegido)'!AV6,5,IF('3. Evaluation'!H9='Back (protegido)'!AV1,0,0))))))</f>
        <v>0</v>
      </c>
      <c r="AW17">
        <f>IF('3. Evaluation'!H10='Back (protegido)'!AW2,1,IF('3. Evaluation'!H10='Back (protegido)'!AW3,2,IF('3. Evaluation'!H10='Back (protegido)'!AW4,3,IF('3. Evaluation'!H10='Back (protegido)'!AW5,4,IF('3. Evaluation'!H10='Back (protegido)'!AW6,5,IF('3. Evaluation'!H10='Back (protegido)'!AW1,0,0))))))</f>
        <v>0</v>
      </c>
      <c r="AX17">
        <f>IF('3. Evaluation'!H11='Back (protegido)'!AX2,1,IF('3. Evaluation'!H11='Back (protegido)'!AX3,2,IF('3. Evaluation'!H11='Back (protegido)'!AX4,3,IF('3. Evaluation'!H11='Back (protegido)'!AX5,4,IF('3. Evaluation'!H11='Back (protegido)'!AX6,5,IF('3. Evaluation'!H11='Back (protegido)'!AX1,0,0))))))</f>
        <v>0</v>
      </c>
      <c r="AY17">
        <f>IF('3. Evaluation'!H12='Back (protegido)'!AY2,1,IF('3. Evaluation'!H12='Back (protegido)'!AY3,2,IF('3. Evaluation'!H12='Back (protegido)'!AY4,3,IF('3. Evaluation'!H12='Back (protegido)'!AY5,5,IF('3. Evaluation'!H12='Back (protegido)'!AY6,5,IF('3. Evaluation'!H12='Back (protegido)'!AY1,0,0))))))</f>
        <v>0</v>
      </c>
      <c r="BA17">
        <f>MAX(AV17:AY17)</f>
        <v>0</v>
      </c>
    </row>
    <row r="18" spans="1:53">
      <c r="A18" t="str">
        <f>IF('1. Information'!H21="(Selecionar)",CONCATENATE("-",".",'1. Information'!F21," (",'1. Information'!J21,")"),IF('1. Information'!H21="Outra",CONCATENATE('1. Information'!I21,".",'1. Information'!F21," (",'1. Information'!J21,")"),CONCATENATE('1. Information'!H21,".",'1. Information'!F21," (",'1. Information'!J21,")")))</f>
        <v>Electricity.Transformer substation (--)</v>
      </c>
      <c r="C18">
        <f t="shared" ca="1" si="7"/>
        <v>2007</v>
      </c>
      <c r="R18" t="str">
        <f>IF('2. Inspection'!C22="--","z",CONCATENATE('2. Inspection'!C22,".",'2. Inspection'!A22))</f>
        <v>z</v>
      </c>
      <c r="S18">
        <f t="shared" si="3"/>
        <v>200</v>
      </c>
      <c r="T18" t="e">
        <f>INDEX($R$1:$R$200,MATCH(ROWS($S$1:S18),$S$1:$S$200,0))</f>
        <v>#N/A</v>
      </c>
      <c r="AA18" t="str">
        <f t="shared" si="1"/>
        <v/>
      </c>
      <c r="AC18" t="str">
        <f t="shared" si="0"/>
        <v>z</v>
      </c>
      <c r="AD18">
        <f t="shared" si="2"/>
        <v>199</v>
      </c>
      <c r="AE18" t="e">
        <f>INDEX($AC$1:$AC$200,MATCH(ROWS($AD$1:AD18),$AD$1:$AD$200,0))</f>
        <v>#N/A</v>
      </c>
      <c r="AF18" t="str">
        <f t="shared" si="6"/>
        <v/>
      </c>
      <c r="AP18" t="b">
        <f>IF('3. Evaluation'!B21='Back (protegido)'!$AH$2,1,IF('3. Evaluation'!B21='Back (protegido)'!$AH$3,2,IF('3. Evaluation'!B21='Back (protegido)'!$AH$4,3,IF('3. Evaluation'!B21='Back (protegido)'!$AH$5,4,IF('3. Evaluation'!B21='Back (protegido)'!$AH$6,5)))))</f>
        <v>0</v>
      </c>
      <c r="AQ18" t="b">
        <f>IF('3. Evaluation'!C21='Back (protegido)'!$AL$2,1,IF('3. Evaluation'!C21='Back (protegido)'!$AL$3,2,IF('3. Evaluation'!C21='Back (protegido)'!$AL$4,3,IF('3. Evaluation'!C21='Back (protegido)'!$AL$5,4,IF('3. Evaluation'!C21='Back (protegido)'!$AL$6,5)))))</f>
        <v>0</v>
      </c>
      <c r="AR18">
        <f t="shared" si="4"/>
        <v>0</v>
      </c>
    </row>
    <row r="19" spans="1:53">
      <c r="A19" t="str">
        <f>IF('1. Information'!H22="(Selecionar)",CONCATENATE("-",".",'1. Information'!F22," (",'1. Information'!J22,")"),IF('1. Information'!H22="Outra",CONCATENATE('1. Information'!I22,".",'1. Information'!F22," (",'1. Information'!J22,")"),CONCATENATE('1. Information'!H22,".",'1. Information'!F22," (",'1. Information'!J22,")")))</f>
        <v>Electricity.Electric panel (--)</v>
      </c>
      <c r="C19">
        <f t="shared" ca="1" si="7"/>
        <v>2006</v>
      </c>
      <c r="R19" t="str">
        <f>IF('2. Inspection'!C23="--","z",CONCATENATE('2. Inspection'!C23,".",'2. Inspection'!A23))</f>
        <v>z</v>
      </c>
      <c r="S19">
        <f t="shared" si="3"/>
        <v>200</v>
      </c>
      <c r="T19" t="e">
        <f>INDEX($R$1:$R$200,MATCH(ROWS($S$1:S19),$S$1:$S$200,0))</f>
        <v>#N/A</v>
      </c>
      <c r="AA19" t="str">
        <f t="shared" si="1"/>
        <v/>
      </c>
      <c r="AC19" t="str">
        <f t="shared" si="0"/>
        <v>z</v>
      </c>
      <c r="AD19">
        <f t="shared" si="2"/>
        <v>199</v>
      </c>
      <c r="AE19" t="e">
        <f>INDEX($AC$1:$AC$200,MATCH(ROWS($AD$1:AD19),$AD$1:$AD$200,0))</f>
        <v>#N/A</v>
      </c>
      <c r="AF19" t="str">
        <f t="shared" si="6"/>
        <v/>
      </c>
      <c r="AP19" t="b">
        <f>IF('3. Evaluation'!B22='Back (protegido)'!$AH$2,1,IF('3. Evaluation'!B22='Back (protegido)'!$AH$3,2,IF('3. Evaluation'!B22='Back (protegido)'!$AH$4,3,IF('3. Evaluation'!B22='Back (protegido)'!$AH$5,4,IF('3. Evaluation'!B22='Back (protegido)'!$AH$6,5)))))</f>
        <v>0</v>
      </c>
      <c r="AQ19" t="b">
        <f>IF('3. Evaluation'!C22='Back (protegido)'!$AL$2,1,IF('3. Evaluation'!C22='Back (protegido)'!$AL$3,2,IF('3. Evaluation'!C22='Back (protegido)'!$AL$4,3,IF('3. Evaluation'!C22='Back (protegido)'!$AL$5,4,IF('3. Evaluation'!C22='Back (protegido)'!$AL$6,5)))))</f>
        <v>0</v>
      </c>
      <c r="AR19">
        <f t="shared" si="4"/>
        <v>0</v>
      </c>
    </row>
    <row r="20" spans="1:53">
      <c r="A20" t="str">
        <f>IF('1. Information'!H23="(Selecionar)",CONCATENATE("-",".",'1. Information'!F23," (",'1. Information'!J23,")"),IF('1. Information'!H23="Outra",CONCATENATE('1. Information'!I23,".",'1. Information'!F23," (",'1. Information'!J23,")"),CONCATENATE('1. Information'!H23,".",'1. Information'!F23," (",'1. Information'!J23,")")))</f>
        <v>Electricity.General low-voltage panel (--)</v>
      </c>
      <c r="C20">
        <f t="shared" ca="1" si="7"/>
        <v>2005</v>
      </c>
      <c r="R20" t="str">
        <f>IF('2. Inspection'!C24="--","z",CONCATENATE('2. Inspection'!C24,".",'2. Inspection'!A24))</f>
        <v>z</v>
      </c>
      <c r="S20">
        <f t="shared" si="3"/>
        <v>200</v>
      </c>
      <c r="T20" t="e">
        <f>INDEX($R$1:$R$200,MATCH(ROWS($S$1:S20),$S$1:$S$200,0))</f>
        <v>#N/A</v>
      </c>
      <c r="AA20" t="str">
        <f t="shared" si="1"/>
        <v/>
      </c>
      <c r="AC20" t="str">
        <f t="shared" si="0"/>
        <v>z</v>
      </c>
      <c r="AD20">
        <f t="shared" si="2"/>
        <v>199</v>
      </c>
      <c r="AE20" t="e">
        <f>INDEX($AC$1:$AC$200,MATCH(ROWS($AD$1:AD20),$AD$1:$AD$200,0))</f>
        <v>#N/A</v>
      </c>
      <c r="AF20" t="str">
        <f t="shared" si="6"/>
        <v/>
      </c>
      <c r="AP20" t="b">
        <f>IF('3. Evaluation'!B23='Back (protegido)'!$AH$2,1,IF('3. Evaluation'!B23='Back (protegido)'!$AH$3,2,IF('3. Evaluation'!B23='Back (protegido)'!$AH$4,3,IF('3. Evaluation'!B23='Back (protegido)'!$AH$5,4,IF('3. Evaluation'!B23='Back (protegido)'!$AH$6,5)))))</f>
        <v>0</v>
      </c>
      <c r="AQ20" t="b">
        <f>IF('3. Evaluation'!C23='Back (protegido)'!$AL$2,1,IF('3. Evaluation'!C23='Back (protegido)'!$AL$3,2,IF('3. Evaluation'!C23='Back (protegido)'!$AL$4,3,IF('3. Evaluation'!C23='Back (protegido)'!$AL$5,4,IF('3. Evaluation'!C23='Back (protegido)'!$AL$6,5)))))</f>
        <v>0</v>
      </c>
      <c r="AR20">
        <f t="shared" si="4"/>
        <v>0</v>
      </c>
      <c r="AV20" t="s">
        <v>8</v>
      </c>
      <c r="AW20" t="s">
        <v>14</v>
      </c>
    </row>
    <row r="21" spans="1:53">
      <c r="A21" t="str">
        <f>IF('1. Information'!H24="(Selecionar)",CONCATENATE("-",".",'1. Information'!F24," (",'1. Information'!J24,")"),IF('1. Information'!H24="Outra",CONCATENATE('1. Information'!I24,".",'1. Information'!F24," (",'1. Information'!J24,")"),CONCATENATE('1. Information'!H24,".",'1. Information'!F24," (",'1. Information'!J24,")")))</f>
        <v>Electricity.Uninterruptible power supply (--)</v>
      </c>
      <c r="C21">
        <f t="shared" ca="1" si="7"/>
        <v>2004</v>
      </c>
      <c r="R21" t="str">
        <f>IF('2. Inspection'!C25="--","z",CONCATENATE('2. Inspection'!C25,".",'2. Inspection'!A25))</f>
        <v>z</v>
      </c>
      <c r="S21">
        <f t="shared" si="3"/>
        <v>200</v>
      </c>
      <c r="T21" t="e">
        <f>INDEX($R$1:$R$200,MATCH(ROWS($S$1:S21),$S$1:$S$200,0))</f>
        <v>#N/A</v>
      </c>
      <c r="AA21" t="str">
        <f t="shared" si="1"/>
        <v/>
      </c>
      <c r="AC21" t="str">
        <f t="shared" si="0"/>
        <v>z</v>
      </c>
      <c r="AD21">
        <f t="shared" si="2"/>
        <v>199</v>
      </c>
      <c r="AE21" t="e">
        <f>INDEX($AC$1:$AC$200,MATCH(ROWS($AD$1:AD21),$AD$1:$AD$200,0))</f>
        <v>#N/A</v>
      </c>
      <c r="AF21" t="str">
        <f t="shared" si="6"/>
        <v/>
      </c>
      <c r="AP21" t="b">
        <f>IF('3. Evaluation'!B24='Back (protegido)'!$AH$2,1,IF('3. Evaluation'!B24='Back (protegido)'!$AH$3,2,IF('3. Evaluation'!B24='Back (protegido)'!$AH$4,3,IF('3. Evaluation'!B24='Back (protegido)'!$AH$5,4,IF('3. Evaluation'!B24='Back (protegido)'!$AH$6,5)))))</f>
        <v>0</v>
      </c>
      <c r="AQ21" t="b">
        <f>IF('3. Evaluation'!C24='Back (protegido)'!$AL$2,1,IF('3. Evaluation'!C24='Back (protegido)'!$AL$3,2,IF('3. Evaluation'!C24='Back (protegido)'!$AL$4,3,IF('3. Evaluation'!C24='Back (protegido)'!$AL$5,4,IF('3. Evaluation'!C24='Back (protegido)'!$AL$6,5)))))</f>
        <v>0</v>
      </c>
      <c r="AR21">
        <f t="shared" si="4"/>
        <v>0</v>
      </c>
      <c r="AU21" t="s">
        <v>9</v>
      </c>
      <c r="AV21">
        <f>COUNTIF('2. Inspection'!$C$5:$C$205,"A")</f>
        <v>2</v>
      </c>
      <c r="AW21" t="s">
        <v>98</v>
      </c>
      <c r="AX21">
        <f>COUNTIF('3. Evaluation'!$E$5:$E$100,"LOW")</f>
        <v>2</v>
      </c>
    </row>
    <row r="22" spans="1:53">
      <c r="A22" t="str">
        <f>IF('1. Information'!H25="(Selecionar)",CONCATENATE("-",".",'1. Information'!F25," (",'1. Information'!J25,")"),IF('1. Information'!H25="Outra",CONCATENATE('1. Information'!I25,".",'1. Information'!F25," (",'1. Information'!J25,")"),CONCATENATE('1. Information'!H25,".",'1. Information'!F25," (",'1. Information'!J25,")")))</f>
        <v>Electricity.Automatic doors and gates, security grids (--)</v>
      </c>
      <c r="C22">
        <f t="shared" ca="1" si="7"/>
        <v>2003</v>
      </c>
      <c r="R22" t="str">
        <f>IF('2. Inspection'!C26="--","z",CONCATENATE('2. Inspection'!C26,".",'2. Inspection'!A26))</f>
        <v>z</v>
      </c>
      <c r="S22">
        <f t="shared" si="3"/>
        <v>200</v>
      </c>
      <c r="T22" t="e">
        <f>INDEX($R$1:$R$200,MATCH(ROWS($S$1:S22),$S$1:$S$200,0))</f>
        <v>#N/A</v>
      </c>
      <c r="AA22" t="str">
        <f t="shared" si="1"/>
        <v/>
      </c>
      <c r="AC22" t="str">
        <f t="shared" si="0"/>
        <v>z</v>
      </c>
      <c r="AD22">
        <f t="shared" si="2"/>
        <v>199</v>
      </c>
      <c r="AE22" t="e">
        <f>INDEX($AC$1:$AC$200,MATCH(ROWS($AD$1:AD22),$AD$1:$AD$200,0))</f>
        <v>#N/A</v>
      </c>
      <c r="AF22" t="str">
        <f t="shared" si="6"/>
        <v/>
      </c>
      <c r="AP22" t="b">
        <f>IF('3. Evaluation'!B25='Back (protegido)'!$AH$2,1,IF('3. Evaluation'!B25='Back (protegido)'!$AH$3,2,IF('3. Evaluation'!B25='Back (protegido)'!$AH$4,3,IF('3. Evaluation'!B25='Back (protegido)'!$AH$5,4,IF('3. Evaluation'!B25='Back (protegido)'!$AH$6,5)))))</f>
        <v>0</v>
      </c>
      <c r="AQ22" t="b">
        <f>IF('3. Evaluation'!C25='Back (protegido)'!$AL$2,1,IF('3. Evaluation'!C25='Back (protegido)'!$AL$3,2,IF('3. Evaluation'!C25='Back (protegido)'!$AL$4,3,IF('3. Evaluation'!C25='Back (protegido)'!$AL$5,4,IF('3. Evaluation'!C25='Back (protegido)'!$AL$6,5)))))</f>
        <v>0</v>
      </c>
      <c r="AR22">
        <f t="shared" si="4"/>
        <v>0</v>
      </c>
      <c r="AU22" t="s">
        <v>10</v>
      </c>
      <c r="AV22">
        <f>COUNTIF('2. Inspection'!$C$5:$C$205,"B")</f>
        <v>2</v>
      </c>
      <c r="AW22" t="s">
        <v>99</v>
      </c>
      <c r="AX22">
        <f>COUNTIF('3. Evaluation'!$E$5:$E$100,"MODERATE")</f>
        <v>0</v>
      </c>
    </row>
    <row r="23" spans="1:53">
      <c r="A23" t="str">
        <f>IF('1. Information'!H26="(Selecionar)",CONCATENATE("-",".",'1. Information'!F26," (",'1. Information'!J26,")"),IF('1. Information'!H26="Outra",CONCATENATE('1. Information'!I26,".",'1. Information'!F26," (",'1. Information'!J26,")"),CONCATENATE('1. Information'!H26,".",'1. Information'!F26," (",'1. Information'!J26,")")))</f>
        <v>Electricity.Automatic fire extinguishing system (--)</v>
      </c>
      <c r="C23">
        <f t="shared" ca="1" si="7"/>
        <v>2002</v>
      </c>
      <c r="R23" t="str">
        <f>IF('2. Inspection'!C27="--","z",CONCATENATE('2. Inspection'!C27,".",'2. Inspection'!A27))</f>
        <v>z</v>
      </c>
      <c r="S23">
        <f t="shared" si="3"/>
        <v>200</v>
      </c>
      <c r="T23" t="e">
        <f>INDEX($R$1:$R$200,MATCH(ROWS($S$1:S23),$S$1:$S$200,0))</f>
        <v>#N/A</v>
      </c>
      <c r="AA23" t="str">
        <f t="shared" si="1"/>
        <v/>
      </c>
      <c r="AC23" t="str">
        <f t="shared" si="0"/>
        <v>z</v>
      </c>
      <c r="AD23">
        <f t="shared" si="2"/>
        <v>199</v>
      </c>
      <c r="AE23" t="e">
        <f>INDEX($AC$1:$AC$200,MATCH(ROWS($AD$1:AD23),$AD$1:$AD$200,0))</f>
        <v>#N/A</v>
      </c>
      <c r="AF23" t="str">
        <f t="shared" si="6"/>
        <v/>
      </c>
      <c r="AP23" t="b">
        <f>IF('3. Evaluation'!B26='Back (protegido)'!$AH$2,1,IF('3. Evaluation'!B26='Back (protegido)'!$AH$3,2,IF('3. Evaluation'!B26='Back (protegido)'!$AH$4,3,IF('3. Evaluation'!B26='Back (protegido)'!$AH$5,4,IF('3. Evaluation'!B26='Back (protegido)'!$AH$6,5)))))</f>
        <v>0</v>
      </c>
      <c r="AQ23" t="b">
        <f>IF('3. Evaluation'!C26='Back (protegido)'!$AL$2,1,IF('3. Evaluation'!C26='Back (protegido)'!$AL$3,2,IF('3. Evaluation'!C26='Back (protegido)'!$AL$4,3,IF('3. Evaluation'!C26='Back (protegido)'!$AL$5,4,IF('3. Evaluation'!C26='Back (protegido)'!$AL$6,5)))))</f>
        <v>0</v>
      </c>
      <c r="AR23">
        <f t="shared" si="4"/>
        <v>0</v>
      </c>
      <c r="AU23" t="s">
        <v>11</v>
      </c>
      <c r="AV23">
        <f>COUNTIF('2. Inspection'!$C$5:$C$205,"B/C")</f>
        <v>1</v>
      </c>
      <c r="AW23" t="s">
        <v>100</v>
      </c>
      <c r="AX23">
        <f>COUNTIF('3. Evaluation'!$E$5:$E$100,"SIGNIFICANT")</f>
        <v>0</v>
      </c>
    </row>
    <row r="24" spans="1:53">
      <c r="A24" t="str">
        <f>IF('1. Information'!H27="(Selecionar)",CONCATENATE("-",".",'1. Information'!F27," (",'1. Information'!J27,")"),IF('1. Information'!H27="Outra",CONCATENATE('1. Information'!I27,".",'1. Information'!F27," (",'1. Information'!J27,")"),CONCATENATE('1. Information'!H27,".",'1. Information'!F27," (",'1. Information'!J27,")")))</f>
        <v>. ()</v>
      </c>
      <c r="C24">
        <f t="shared" ca="1" si="7"/>
        <v>2001</v>
      </c>
      <c r="R24" t="str">
        <f>IF('2. Inspection'!C28="--","z",CONCATENATE('2. Inspection'!C28,".",'2. Inspection'!A28))</f>
        <v>z</v>
      </c>
      <c r="S24">
        <f t="shared" si="3"/>
        <v>200</v>
      </c>
      <c r="T24" t="e">
        <f>INDEX($R$1:$R$200,MATCH(ROWS($S$1:S24),$S$1:$S$200,0))</f>
        <v>#N/A</v>
      </c>
      <c r="AA24" t="str">
        <f t="shared" si="1"/>
        <v/>
      </c>
      <c r="AC24" t="str">
        <f t="shared" si="0"/>
        <v>z</v>
      </c>
      <c r="AD24">
        <f t="shared" si="2"/>
        <v>199</v>
      </c>
      <c r="AE24" t="e">
        <f>INDEX($AC$1:$AC$200,MATCH(ROWS($AD$1:AD24),$AD$1:$AD$200,0))</f>
        <v>#N/A</v>
      </c>
      <c r="AF24" t="str">
        <f t="shared" si="6"/>
        <v/>
      </c>
      <c r="AP24" t="b">
        <f>IF('3. Evaluation'!B27='Back (protegido)'!$AH$2,1,IF('3. Evaluation'!B27='Back (protegido)'!$AH$3,2,IF('3. Evaluation'!B27='Back (protegido)'!$AH$4,3,IF('3. Evaluation'!B27='Back (protegido)'!$AH$5,4,IF('3. Evaluation'!B27='Back (protegido)'!$AH$6,5)))))</f>
        <v>0</v>
      </c>
      <c r="AQ24" t="b">
        <f>IF('3. Evaluation'!C27='Back (protegido)'!$AL$2,1,IF('3. Evaluation'!C27='Back (protegido)'!$AL$3,2,IF('3. Evaluation'!C27='Back (protegido)'!$AL$4,3,IF('3. Evaluation'!C27='Back (protegido)'!$AL$5,4,IF('3. Evaluation'!C27='Back (protegido)'!$AL$6,5)))))</f>
        <v>0</v>
      </c>
      <c r="AR24">
        <f t="shared" si="4"/>
        <v>0</v>
      </c>
      <c r="AU24" t="s">
        <v>12</v>
      </c>
      <c r="AV24">
        <f>COUNTIF('2. Inspection'!$C$5:$C$205,"C")</f>
        <v>1</v>
      </c>
      <c r="AW24" t="s">
        <v>101</v>
      </c>
      <c r="AX24">
        <f>COUNTIF('3. Evaluation'!$E$5:$E$100,"HIGH")</f>
        <v>1</v>
      </c>
    </row>
    <row r="25" spans="1:53">
      <c r="A25" t="str">
        <f>IF('1. Information'!H28="(Selecionar)",CONCATENATE("-",".",'1. Information'!F28," (",'1. Information'!J28,")"),IF('1. Information'!H28="Outra",CONCATENATE('1. Information'!I28,".",'1. Information'!F28," (",'1. Information'!J28,")"),CONCATENATE('1. Information'!H28,".",'1. Information'!F28," (",'1. Information'!J28,")")))</f>
        <v>. ()</v>
      </c>
      <c r="C25">
        <f t="shared" ca="1" si="7"/>
        <v>2000</v>
      </c>
      <c r="R25" t="str">
        <f>IF('2. Inspection'!C29="--","z",CONCATENATE('2. Inspection'!C29,".",'2. Inspection'!A29))</f>
        <v>z</v>
      </c>
      <c r="S25">
        <f t="shared" si="3"/>
        <v>200</v>
      </c>
      <c r="T25" t="e">
        <f>INDEX($R$1:$R$200,MATCH(ROWS($S$1:S25),$S$1:$S$200,0))</f>
        <v>#N/A</v>
      </c>
      <c r="AA25" t="str">
        <f t="shared" si="1"/>
        <v/>
      </c>
      <c r="AC25" t="str">
        <f t="shared" si="0"/>
        <v>z</v>
      </c>
      <c r="AD25">
        <f t="shared" si="2"/>
        <v>199</v>
      </c>
      <c r="AE25" t="e">
        <f>INDEX($AC$1:$AC$200,MATCH(ROWS($AD$1:AD25),$AD$1:$AD$200,0))</f>
        <v>#N/A</v>
      </c>
      <c r="AF25" t="str">
        <f t="shared" si="6"/>
        <v/>
      </c>
      <c r="AP25" t="b">
        <f>IF('3. Evaluation'!B28='Back (protegido)'!$AH$2,1,IF('3. Evaluation'!B28='Back (protegido)'!$AH$3,2,IF('3. Evaluation'!B28='Back (protegido)'!$AH$4,3,IF('3. Evaluation'!B28='Back (protegido)'!$AH$5,4,IF('3. Evaluation'!B28='Back (protegido)'!$AH$6,5)))))</f>
        <v>0</v>
      </c>
      <c r="AQ25" t="b">
        <f>IF('3. Evaluation'!C28='Back (protegido)'!$AL$2,1,IF('3. Evaluation'!C28='Back (protegido)'!$AL$3,2,IF('3. Evaluation'!C28='Back (protegido)'!$AL$4,3,IF('3. Evaluation'!C28='Back (protegido)'!$AL$5,4,IF('3. Evaluation'!C28='Back (protegido)'!$AL$6,5)))))</f>
        <v>0</v>
      </c>
      <c r="AR25">
        <f t="shared" si="4"/>
        <v>0</v>
      </c>
      <c r="AU25" t="s">
        <v>13</v>
      </c>
      <c r="AV25">
        <f>COUNTIF('2. Inspection'!$C$5:$C$205,"D")</f>
        <v>2</v>
      </c>
    </row>
    <row r="26" spans="1:53">
      <c r="A26" t="str">
        <f>IF('1. Information'!H29="(Selecionar)",CONCATENATE("-",".",'1. Information'!F29," (",'1. Information'!J29,")"),IF('1. Information'!H29="Outra",CONCATENATE('1. Information'!I29,".",'1. Information'!F29," (",'1. Information'!J29,")"),CONCATENATE('1. Information'!H29,".",'1. Information'!F29," (",'1. Information'!J29,")")))</f>
        <v>. ()</v>
      </c>
      <c r="C26">
        <f t="shared" ca="1" si="7"/>
        <v>1999</v>
      </c>
      <c r="R26" t="str">
        <f>IF('2. Inspection'!C30="--","z",CONCATENATE('2. Inspection'!C30,".",'2. Inspection'!A30))</f>
        <v>z</v>
      </c>
      <c r="S26">
        <f t="shared" si="3"/>
        <v>200</v>
      </c>
      <c r="T26" t="e">
        <f>INDEX($R$1:$R$200,MATCH(ROWS($S$1:S26),$S$1:$S$200,0))</f>
        <v>#N/A</v>
      </c>
      <c r="AA26" t="str">
        <f t="shared" si="1"/>
        <v/>
      </c>
      <c r="AC26" t="str">
        <f t="shared" si="0"/>
        <v>z</v>
      </c>
      <c r="AD26">
        <f t="shared" si="2"/>
        <v>199</v>
      </c>
      <c r="AE26" t="e">
        <f>INDEX($AC$1:$AC$200,MATCH(ROWS($AD$1:AD26),$AD$1:$AD$200,0))</f>
        <v>#N/A</v>
      </c>
      <c r="AF26" t="str">
        <f t="shared" si="6"/>
        <v/>
      </c>
      <c r="AP26" t="b">
        <f>IF('3. Evaluation'!B29='Back (protegido)'!$AH$2,1,IF('3. Evaluation'!B29='Back (protegido)'!$AH$3,2,IF('3. Evaluation'!B29='Back (protegido)'!$AH$4,3,IF('3. Evaluation'!B29='Back (protegido)'!$AH$5,4,IF('3. Evaluation'!B29='Back (protegido)'!$AH$6,5)))))</f>
        <v>0</v>
      </c>
      <c r="AQ26" t="b">
        <f>IF('3. Evaluation'!C29='Back (protegido)'!$AL$2,1,IF('3. Evaluation'!C29='Back (protegido)'!$AL$3,2,IF('3. Evaluation'!C29='Back (protegido)'!$AL$4,3,IF('3. Evaluation'!C29='Back (protegido)'!$AL$5,4,IF('3. Evaluation'!C29='Back (protegido)'!$AL$6,5)))))</f>
        <v>0</v>
      </c>
      <c r="AR26">
        <f t="shared" si="4"/>
        <v>0</v>
      </c>
    </row>
    <row r="27" spans="1:53">
      <c r="A27" t="str">
        <f>IF('1. Information'!H30="(Selecionar)",CONCATENATE("-",".",'1. Information'!F30," (",'1. Information'!J30,")"),IF('1. Information'!H30="Outra",CONCATENATE('1. Information'!I30,".",'1. Information'!F30," (",'1. Information'!J30,")"),CONCATENATE('1. Information'!H30,".",'1. Information'!F30," (",'1. Information'!J30,")")))</f>
        <v>. ()</v>
      </c>
      <c r="C27">
        <f t="shared" ca="1" si="7"/>
        <v>1998</v>
      </c>
      <c r="R27" t="str">
        <f>IF('2. Inspection'!C31="--","z",CONCATENATE('2. Inspection'!C31,".",'2. Inspection'!A31))</f>
        <v>z</v>
      </c>
      <c r="S27">
        <f t="shared" si="3"/>
        <v>200</v>
      </c>
      <c r="T27" t="e">
        <f>INDEX($R$1:$R$200,MATCH(ROWS($S$1:S27),$S$1:$S$200,0))</f>
        <v>#N/A</v>
      </c>
      <c r="AA27" t="str">
        <f t="shared" si="1"/>
        <v/>
      </c>
      <c r="AC27" t="str">
        <f t="shared" si="0"/>
        <v>z</v>
      </c>
      <c r="AD27">
        <f t="shared" si="2"/>
        <v>199</v>
      </c>
      <c r="AE27" t="e">
        <f>INDEX($AC$1:$AC$200,MATCH(ROWS($AD$1:AD27),$AD$1:$AD$200,0))</f>
        <v>#N/A</v>
      </c>
      <c r="AF27" t="str">
        <f t="shared" si="6"/>
        <v/>
      </c>
      <c r="AP27" t="b">
        <f>IF('3. Evaluation'!B30='Back (protegido)'!$AH$2,1,IF('3. Evaluation'!B30='Back (protegido)'!$AH$3,2,IF('3. Evaluation'!B30='Back (protegido)'!$AH$4,3,IF('3. Evaluation'!B30='Back (protegido)'!$AH$5,4,IF('3. Evaluation'!B30='Back (protegido)'!$AH$6,5)))))</f>
        <v>0</v>
      </c>
      <c r="AQ27" t="b">
        <f>IF('3. Evaluation'!C30='Back (protegido)'!$AL$2,1,IF('3. Evaluation'!C30='Back (protegido)'!$AL$3,2,IF('3. Evaluation'!C30='Back (protegido)'!$AL$4,3,IF('3. Evaluation'!C30='Back (protegido)'!$AL$5,4,IF('3. Evaluation'!C30='Back (protegido)'!$AL$6,5)))))</f>
        <v>0</v>
      </c>
      <c r="AR27">
        <f t="shared" si="4"/>
        <v>0</v>
      </c>
    </row>
    <row r="28" spans="1:53">
      <c r="A28" t="str">
        <f>IF('1. Information'!H31="(Selecionar)",CONCATENATE("-",".",'1. Information'!F31," (",'1. Information'!J31,")"),IF('1. Information'!H31="Outra",CONCATENATE('1. Information'!I31,".",'1. Information'!F31," (",'1. Information'!J31,")"),CONCATENATE('1. Information'!H31,".",'1. Information'!F31," (",'1. Information'!J31,")")))</f>
        <v>. ()</v>
      </c>
      <c r="C28">
        <f t="shared" ca="1" si="7"/>
        <v>1997</v>
      </c>
      <c r="R28" t="str">
        <f>IF('2. Inspection'!C32="--","z",CONCATENATE('2. Inspection'!C32,".",'2. Inspection'!A32))</f>
        <v>z</v>
      </c>
      <c r="S28">
        <f t="shared" si="3"/>
        <v>200</v>
      </c>
      <c r="T28" t="e">
        <f>INDEX($R$1:$R$200,MATCH(ROWS($S$1:S28),$S$1:$S$200,0))</f>
        <v>#N/A</v>
      </c>
      <c r="AA28" t="str">
        <f t="shared" si="1"/>
        <v/>
      </c>
      <c r="AC28" t="str">
        <f t="shared" si="0"/>
        <v>z</v>
      </c>
      <c r="AD28">
        <f t="shared" si="2"/>
        <v>199</v>
      </c>
      <c r="AE28" t="e">
        <f>INDEX($AC$1:$AC$200,MATCH(ROWS($AD$1:AD28),$AD$1:$AD$200,0))</f>
        <v>#N/A</v>
      </c>
      <c r="AF28" t="str">
        <f t="shared" si="6"/>
        <v/>
      </c>
      <c r="AP28" t="b">
        <f>IF('3. Evaluation'!B31='Back (protegido)'!$AH$2,1,IF('3. Evaluation'!B31='Back (protegido)'!$AH$3,2,IF('3. Evaluation'!B31='Back (protegido)'!$AH$4,3,IF('3. Evaluation'!B31='Back (protegido)'!$AH$5,4,IF('3. Evaluation'!B31='Back (protegido)'!$AH$6,5)))))</f>
        <v>0</v>
      </c>
      <c r="AQ28" t="b">
        <f>IF('3. Evaluation'!C31='Back (protegido)'!$AL$2,1,IF('3. Evaluation'!C31='Back (protegido)'!$AL$3,2,IF('3. Evaluation'!C31='Back (protegido)'!$AL$4,3,IF('3. Evaluation'!C31='Back (protegido)'!$AL$5,4,IF('3. Evaluation'!C31='Back (protegido)'!$AL$6,5)))))</f>
        <v>0</v>
      </c>
      <c r="AR28">
        <f t="shared" si="4"/>
        <v>0</v>
      </c>
    </row>
    <row r="29" spans="1:53">
      <c r="A29" t="str">
        <f>IF('1. Information'!H32="(Selecionar)",CONCATENATE("-",".",'1. Information'!F32," (",'1. Information'!J32,")"),IF('1. Information'!H32="Outra",CONCATENATE('1. Information'!I32,".",'1. Information'!F32," (",'1. Information'!J32,")"),CONCATENATE('1. Information'!H32,".",'1. Information'!F32," (",'1. Information'!J32,")")))</f>
        <v>. ()</v>
      </c>
      <c r="C29">
        <f t="shared" ca="1" si="7"/>
        <v>1996</v>
      </c>
      <c r="R29" t="str">
        <f>IF('2. Inspection'!C33="--","z",CONCATENATE('2. Inspection'!C33,".",'2. Inspection'!A33))</f>
        <v>z</v>
      </c>
      <c r="S29">
        <f t="shared" si="3"/>
        <v>200</v>
      </c>
      <c r="T29" t="e">
        <f>INDEX($R$1:$R$200,MATCH(ROWS($S$1:S29),$S$1:$S$200,0))</f>
        <v>#N/A</v>
      </c>
      <c r="AA29" t="str">
        <f t="shared" si="1"/>
        <v/>
      </c>
      <c r="AC29" t="str">
        <f t="shared" si="0"/>
        <v>z</v>
      </c>
      <c r="AD29">
        <f t="shared" si="2"/>
        <v>199</v>
      </c>
      <c r="AE29" t="e">
        <f>INDEX($AC$1:$AC$200,MATCH(ROWS($AD$1:AD29),$AD$1:$AD$200,0))</f>
        <v>#N/A</v>
      </c>
      <c r="AF29" t="str">
        <f t="shared" si="6"/>
        <v/>
      </c>
      <c r="AP29" t="b">
        <f>IF('3. Evaluation'!B32='Back (protegido)'!$AH$2,1,IF('3. Evaluation'!B32='Back (protegido)'!$AH$3,2,IF('3. Evaluation'!B32='Back (protegido)'!$AH$4,3,IF('3. Evaluation'!B32='Back (protegido)'!$AH$5,4,IF('3. Evaluation'!B32='Back (protegido)'!$AH$6,5)))))</f>
        <v>0</v>
      </c>
      <c r="AQ29" t="b">
        <f>IF('3. Evaluation'!C32='Back (protegido)'!$AL$2,1,IF('3. Evaluation'!C32='Back (protegido)'!$AL$3,2,IF('3. Evaluation'!C32='Back (protegido)'!$AL$4,3,IF('3. Evaluation'!C32='Back (protegido)'!$AL$5,4,IF('3. Evaluation'!C32='Back (protegido)'!$AL$6,5)))))</f>
        <v>0</v>
      </c>
      <c r="AR29">
        <f t="shared" si="4"/>
        <v>0</v>
      </c>
      <c r="AU29" t="s">
        <v>102</v>
      </c>
    </row>
    <row r="30" spans="1:53">
      <c r="A30" t="str">
        <f>IF('1. Information'!H33="(Selecionar)",CONCATENATE("-",".",'1. Information'!F33," (",'1. Information'!J33,")"),IF('1. Information'!H33="Outra",CONCATENATE('1. Information'!I33,".",'1. Information'!F33," (",'1. Information'!J33,")"),CONCATENATE('1. Information'!H33,".",'1. Information'!F33," (",'1. Information'!J33,")")))</f>
        <v>. ()</v>
      </c>
      <c r="C30">
        <f t="shared" ca="1" si="7"/>
        <v>1995</v>
      </c>
      <c r="R30" t="str">
        <f>IF('2. Inspection'!C34="--","z",CONCATENATE('2. Inspection'!C34,".",'2. Inspection'!A34))</f>
        <v>z</v>
      </c>
      <c r="S30">
        <f t="shared" si="3"/>
        <v>200</v>
      </c>
      <c r="T30" t="e">
        <f>INDEX($R$1:$R$200,MATCH(ROWS($S$1:S30),$S$1:$S$200,0))</f>
        <v>#N/A</v>
      </c>
      <c r="AA30" t="str">
        <f t="shared" si="1"/>
        <v/>
      </c>
      <c r="AC30" t="str">
        <f t="shared" si="0"/>
        <v>z</v>
      </c>
      <c r="AD30">
        <f t="shared" si="2"/>
        <v>199</v>
      </c>
      <c r="AE30" t="e">
        <f>INDEX($AC$1:$AC$200,MATCH(ROWS($AD$1:AD30),$AD$1:$AD$200,0))</f>
        <v>#N/A</v>
      </c>
      <c r="AF30" t="str">
        <f t="shared" si="6"/>
        <v/>
      </c>
      <c r="AP30" t="b">
        <f>IF('3. Evaluation'!B33='Back (protegido)'!$AH$2,1,IF('3. Evaluation'!B33='Back (protegido)'!$AH$3,2,IF('3. Evaluation'!B33='Back (protegido)'!$AH$4,3,IF('3. Evaluation'!B33='Back (protegido)'!$AH$5,4,IF('3. Evaluation'!B33='Back (protegido)'!$AH$6,5)))))</f>
        <v>0</v>
      </c>
      <c r="AQ30" t="b">
        <f>IF('3. Evaluation'!C33='Back (protegido)'!$AL$2,1,IF('3. Evaluation'!C33='Back (protegido)'!$AL$3,2,IF('3. Evaluation'!C33='Back (protegido)'!$AL$4,3,IF('3. Evaluation'!C33='Back (protegido)'!$AL$5,4,IF('3. Evaluation'!C33='Back (protegido)'!$AL$6,5)))))</f>
        <v>0</v>
      </c>
      <c r="AR30">
        <f t="shared" si="4"/>
        <v>0</v>
      </c>
      <c r="AU30" t="s">
        <v>86</v>
      </c>
      <c r="AV30">
        <f>COUNTIF('3. Evaluation'!$A$5:$A$100,"HVAC*")</f>
        <v>3</v>
      </c>
      <c r="AW30">
        <f>MAX(AV30:AV34)</f>
        <v>3</v>
      </c>
    </row>
    <row r="31" spans="1:53">
      <c r="A31" t="str">
        <f>IF('1. Information'!H34="(Selecionar)",CONCATENATE("-",".",'1. Information'!F34," (",'1. Information'!J34,")"),IF('1. Information'!H34="Outra",CONCATENATE('1. Information'!I34,".",'1. Information'!F34," (",'1. Information'!J34,")"),CONCATENATE('1. Information'!H34,".",'1. Information'!F34," (",'1. Information'!J34,")")))</f>
        <v>. ()</v>
      </c>
      <c r="C31">
        <f t="shared" ca="1" si="7"/>
        <v>1994</v>
      </c>
      <c r="R31" t="str">
        <f>IF('2. Inspection'!C35="--","z",CONCATENATE('2. Inspection'!C35,".",'2. Inspection'!A35))</f>
        <v>z</v>
      </c>
      <c r="S31">
        <f t="shared" si="3"/>
        <v>200</v>
      </c>
      <c r="T31" t="e">
        <f>INDEX($R$1:$R$200,MATCH(ROWS($S$1:S31),$S$1:$S$200,0))</f>
        <v>#N/A</v>
      </c>
      <c r="AA31" t="str">
        <f t="shared" si="1"/>
        <v/>
      </c>
      <c r="AC31" t="str">
        <f t="shared" si="0"/>
        <v>z</v>
      </c>
      <c r="AD31">
        <f t="shared" si="2"/>
        <v>199</v>
      </c>
      <c r="AE31" t="e">
        <f>INDEX($AC$1:$AC$200,MATCH(ROWS($AD$1:AD31),$AD$1:$AD$200,0))</f>
        <v>#N/A</v>
      </c>
      <c r="AF31" t="str">
        <f t="shared" si="6"/>
        <v/>
      </c>
      <c r="AP31" t="b">
        <f>IF('3. Evaluation'!B34='Back (protegido)'!$AH$2,1,IF('3. Evaluation'!B34='Back (protegido)'!$AH$3,2,IF('3. Evaluation'!B34='Back (protegido)'!$AH$4,3,IF('3. Evaluation'!B34='Back (protegido)'!$AH$5,4,IF('3. Evaluation'!B34='Back (protegido)'!$AH$6,5)))))</f>
        <v>0</v>
      </c>
      <c r="AQ31" t="b">
        <f>IF('3. Evaluation'!C34='Back (protegido)'!$AL$2,1,IF('3. Evaluation'!C34='Back (protegido)'!$AL$3,2,IF('3. Evaluation'!C34='Back (protegido)'!$AL$4,3,IF('3. Evaluation'!C34='Back (protegido)'!$AL$5,4,IF('3. Evaluation'!C34='Back (protegido)'!$AL$6,5)))))</f>
        <v>0</v>
      </c>
      <c r="AR31">
        <f t="shared" si="4"/>
        <v>0</v>
      </c>
      <c r="AU31" t="s">
        <v>87</v>
      </c>
      <c r="AV31">
        <f>COUNTIF('3. Evaluation'!$A$5:$A$100,"Electricity*")</f>
        <v>0</v>
      </c>
      <c r="AW31" t="str">
        <f>IF(AW30=AV30,AU30,IF(AW30=AV31,AU31,IF(AW30=AV32,AU32,IF(AW30=AV33,AU33,IF(AW30=AV34,AU34,"--")))))</f>
        <v>HVAC</v>
      </c>
    </row>
    <row r="32" spans="1:53">
      <c r="A32" t="str">
        <f>IF('1. Information'!H35="(Selecionar)",CONCATENATE("-",".",'1. Information'!F35," (",'1. Information'!J35,")"),IF('1. Information'!H35="Outra",CONCATENATE('1. Information'!I35,".",'1. Information'!F35," (",'1. Information'!J35,")"),CONCATENATE('1. Information'!H35,".",'1. Information'!F35," (",'1. Information'!J35,")")))</f>
        <v>. ()</v>
      </c>
      <c r="C32">
        <f t="shared" ca="1" si="7"/>
        <v>1993</v>
      </c>
      <c r="R32" t="str">
        <f>IF('2. Inspection'!C36="--","z",CONCATENATE('2. Inspection'!C36,".",'2. Inspection'!A36))</f>
        <v>z</v>
      </c>
      <c r="S32">
        <f t="shared" si="3"/>
        <v>200</v>
      </c>
      <c r="T32" t="e">
        <f>INDEX($R$1:$R$200,MATCH(ROWS($S$1:S32),$S$1:$S$200,0))</f>
        <v>#N/A</v>
      </c>
      <c r="AA32" t="str">
        <f t="shared" si="1"/>
        <v/>
      </c>
      <c r="AC32" t="str">
        <f t="shared" si="0"/>
        <v>z</v>
      </c>
      <c r="AD32">
        <f t="shared" si="2"/>
        <v>199</v>
      </c>
      <c r="AE32" t="e">
        <f>INDEX($AC$1:$AC$200,MATCH(ROWS($AD$1:AD32),$AD$1:$AD$200,0))</f>
        <v>#N/A</v>
      </c>
      <c r="AF32" t="str">
        <f t="shared" si="6"/>
        <v/>
      </c>
      <c r="AP32" t="b">
        <f>IF('3. Evaluation'!B35='Back (protegido)'!$AH$2,1,IF('3. Evaluation'!B35='Back (protegido)'!$AH$3,2,IF('3. Evaluation'!B35='Back (protegido)'!$AH$4,3,IF('3. Evaluation'!B35='Back (protegido)'!$AH$5,4,IF('3. Evaluation'!B35='Back (protegido)'!$AH$6,5)))))</f>
        <v>0</v>
      </c>
      <c r="AQ32" t="b">
        <f>IF('3. Evaluation'!C35='Back (protegido)'!$AL$2,1,IF('3. Evaluation'!C35='Back (protegido)'!$AL$3,2,IF('3. Evaluation'!C35='Back (protegido)'!$AL$4,3,IF('3. Evaluation'!C35='Back (protegido)'!$AL$5,4,IF('3. Evaluation'!C35='Back (protegido)'!$AL$6,5)))))</f>
        <v>0</v>
      </c>
      <c r="AR32">
        <f t="shared" si="4"/>
        <v>0</v>
      </c>
      <c r="AU32" t="s">
        <v>103</v>
      </c>
      <c r="AV32">
        <f>COUNTIF('3. Evaluation'!$A$5:$A$100,"Infrastructure*")</f>
        <v>0</v>
      </c>
    </row>
    <row r="33" spans="1:48">
      <c r="A33" t="str">
        <f>IF('1. Information'!H36="(Selecionar)",CONCATENATE("-",".",'1. Information'!F36," (",'1. Information'!J36,")"),IF('1. Information'!H36="Outra",CONCATENATE('1. Information'!I36,".",'1. Information'!F36," (",'1. Information'!J36,")"),CONCATENATE('1. Information'!H36,".",'1. Information'!F36," (",'1. Information'!J36,")")))</f>
        <v>. ()</v>
      </c>
      <c r="C33">
        <f t="shared" ca="1" si="7"/>
        <v>1992</v>
      </c>
      <c r="R33" t="str">
        <f>IF('2. Inspection'!C37="--","z",CONCATENATE('2. Inspection'!C37,".",'2. Inspection'!A37))</f>
        <v>z</v>
      </c>
      <c r="S33">
        <f t="shared" si="3"/>
        <v>200</v>
      </c>
      <c r="T33" t="e">
        <f>INDEX($R$1:$R$200,MATCH(ROWS($S$1:S33),$S$1:$S$200,0))</f>
        <v>#N/A</v>
      </c>
      <c r="AA33" t="str">
        <f t="shared" si="1"/>
        <v/>
      </c>
      <c r="AC33" t="str">
        <f t="shared" si="0"/>
        <v>z</v>
      </c>
      <c r="AD33">
        <f t="shared" si="2"/>
        <v>199</v>
      </c>
      <c r="AE33" t="e">
        <f>INDEX($AC$1:$AC$200,MATCH(ROWS($AD$1:AD33),$AD$1:$AD$200,0))</f>
        <v>#N/A</v>
      </c>
      <c r="AF33" t="str">
        <f t="shared" si="6"/>
        <v/>
      </c>
      <c r="AP33" t="b">
        <f>IF('3. Evaluation'!B36='Back (protegido)'!$AH$2,1,IF('3. Evaluation'!B36='Back (protegido)'!$AH$3,2,IF('3. Evaluation'!B36='Back (protegido)'!$AH$4,3,IF('3. Evaluation'!B36='Back (protegido)'!$AH$5,4,IF('3. Evaluation'!B36='Back (protegido)'!$AH$6,5)))))</f>
        <v>0</v>
      </c>
      <c r="AQ33" t="b">
        <f>IF('3. Evaluation'!C36='Back (protegido)'!$AL$2,1,IF('3. Evaluation'!C36='Back (protegido)'!$AL$3,2,IF('3. Evaluation'!C36='Back (protegido)'!$AL$4,3,IF('3. Evaluation'!C36='Back (protegido)'!$AL$5,4,IF('3. Evaluation'!C36='Back (protegido)'!$AL$6,5)))))</f>
        <v>0</v>
      </c>
      <c r="AR33">
        <f t="shared" si="4"/>
        <v>0</v>
      </c>
      <c r="AU33" t="s">
        <v>104</v>
      </c>
      <c r="AV33">
        <f>COUNTIF('3. Evaluation'!$A$5:$A$100,"Security*")</f>
        <v>0</v>
      </c>
    </row>
    <row r="34" spans="1:48">
      <c r="A34" t="str">
        <f>IF('1. Information'!H37="(Selecionar)",CONCATENATE("-",".",'1. Information'!F37," (",'1. Information'!J37,")"),IF('1. Information'!H37="Outra",CONCATENATE('1. Information'!I37,".",'1. Information'!F37," (",'1. Information'!J37,")"),CONCATENATE('1. Information'!H37,".",'1. Information'!F37," (",'1. Information'!J37,")")))</f>
        <v>. ()</v>
      </c>
      <c r="C34">
        <f t="shared" ca="1" si="7"/>
        <v>1991</v>
      </c>
      <c r="R34" t="str">
        <f>IF('2. Inspection'!C38="--","z",CONCATENATE('2. Inspection'!C38,".",'2. Inspection'!A38))</f>
        <v>z</v>
      </c>
      <c r="S34">
        <f t="shared" si="3"/>
        <v>200</v>
      </c>
      <c r="T34" t="e">
        <f>INDEX($R$1:$R$200,MATCH(ROWS($S$1:S34),$S$1:$S$200,0))</f>
        <v>#N/A</v>
      </c>
      <c r="AA34" t="str">
        <f t="shared" si="1"/>
        <v/>
      </c>
      <c r="AC34" t="str">
        <f t="shared" si="0"/>
        <v>z</v>
      </c>
      <c r="AD34">
        <f t="shared" si="2"/>
        <v>199</v>
      </c>
      <c r="AE34" t="e">
        <f>INDEX($AC$1:$AC$200,MATCH(ROWS($AD$1:AD34),$AD$1:$AD$200,0))</f>
        <v>#N/A</v>
      </c>
      <c r="AF34" t="str">
        <f t="shared" si="6"/>
        <v/>
      </c>
      <c r="AP34" t="b">
        <f>IF('3. Evaluation'!B37='Back (protegido)'!$AH$2,1,IF('3. Evaluation'!B37='Back (protegido)'!$AH$3,2,IF('3. Evaluation'!B37='Back (protegido)'!$AH$4,3,IF('3. Evaluation'!B37='Back (protegido)'!$AH$5,4,IF('3. Evaluation'!B37='Back (protegido)'!$AH$6,5)))))</f>
        <v>0</v>
      </c>
      <c r="AQ34" t="b">
        <f>IF('3. Evaluation'!C37='Back (protegido)'!$AL$2,1,IF('3. Evaluation'!C37='Back (protegido)'!$AL$3,2,IF('3. Evaluation'!C37='Back (protegido)'!$AL$4,3,IF('3. Evaluation'!C37='Back (protegido)'!$AL$5,4,IF('3. Evaluation'!C37='Back (protegido)'!$AL$6,5)))))</f>
        <v>0</v>
      </c>
      <c r="AR34">
        <f t="shared" si="4"/>
        <v>0</v>
      </c>
      <c r="AU34" t="s">
        <v>105</v>
      </c>
      <c r="AV34">
        <f>(AV25+AV24+AV23)-(AV30+AV31+AV32+AV33)</f>
        <v>1</v>
      </c>
    </row>
    <row r="35" spans="1:48">
      <c r="A35" t="str">
        <f>IF('1. Information'!H38="(Selecionar)",CONCATENATE("-",".",'1. Information'!F38," (",'1. Information'!J38,")"),IF('1. Information'!H38="Outra",CONCATENATE('1. Information'!I38,".",'1. Information'!F38," (",'1. Information'!J38,")"),CONCATENATE('1. Information'!H38,".",'1. Information'!F38," (",'1. Information'!J38,")")))</f>
        <v>. ()</v>
      </c>
      <c r="C35">
        <f t="shared" ca="1" si="7"/>
        <v>1990</v>
      </c>
      <c r="R35" t="str">
        <f>IF('2. Inspection'!C39="--","z",CONCATENATE('2. Inspection'!C39,".",'2. Inspection'!A39))</f>
        <v>z</v>
      </c>
      <c r="S35">
        <f t="shared" si="3"/>
        <v>200</v>
      </c>
      <c r="T35" t="e">
        <f>INDEX($R$1:$R$200,MATCH(ROWS($S$1:S35),$S$1:$S$200,0))</f>
        <v>#N/A</v>
      </c>
      <c r="AA35" t="str">
        <f t="shared" si="1"/>
        <v/>
      </c>
      <c r="AC35" t="str">
        <f t="shared" si="0"/>
        <v>z</v>
      </c>
      <c r="AD35">
        <f t="shared" si="2"/>
        <v>199</v>
      </c>
      <c r="AE35" t="e">
        <f>INDEX($AC$1:$AC$200,MATCH(ROWS($AD$1:AD35),$AD$1:$AD$200,0))</f>
        <v>#N/A</v>
      </c>
      <c r="AF35" t="str">
        <f t="shared" si="6"/>
        <v/>
      </c>
      <c r="AP35" t="b">
        <f>IF('3. Evaluation'!B38='Back (protegido)'!$AH$2,1,IF('3. Evaluation'!B38='Back (protegido)'!$AH$3,2,IF('3. Evaluation'!B38='Back (protegido)'!$AH$4,3,IF('3. Evaluation'!B38='Back (protegido)'!$AH$5,4,IF('3. Evaluation'!B38='Back (protegido)'!$AH$6,5)))))</f>
        <v>0</v>
      </c>
      <c r="AQ35" t="b">
        <f>IF('3. Evaluation'!C38='Back (protegido)'!$AL$2,1,IF('3. Evaluation'!C38='Back (protegido)'!$AL$3,2,IF('3. Evaluation'!C38='Back (protegido)'!$AL$4,3,IF('3. Evaluation'!C38='Back (protegido)'!$AL$5,4,IF('3. Evaluation'!C38='Back (protegido)'!$AL$6,5)))))</f>
        <v>0</v>
      </c>
      <c r="AR35">
        <f t="shared" si="4"/>
        <v>0</v>
      </c>
    </row>
    <row r="36" spans="1:48">
      <c r="A36" t="str">
        <f>IF('1. Information'!H39="(Selecionar)",CONCATENATE("-",".",'1. Information'!F39," (",'1. Information'!J39,")"),IF('1. Information'!H39="Outra",CONCATENATE('1. Information'!I39,".",'1. Information'!F39," (",'1. Information'!J39,")"),CONCATENATE('1. Information'!H39,".",'1. Information'!F39," (",'1. Information'!J39,")")))</f>
        <v>. ()</v>
      </c>
      <c r="C36">
        <f t="shared" ca="1" si="7"/>
        <v>1989</v>
      </c>
      <c r="R36" t="str">
        <f>IF('2. Inspection'!C40="--","z",CONCATENATE('2. Inspection'!C40,".",'2. Inspection'!A40))</f>
        <v>z</v>
      </c>
      <c r="S36">
        <f t="shared" si="3"/>
        <v>200</v>
      </c>
      <c r="T36" t="e">
        <f>INDEX($R$1:$R$200,MATCH(ROWS($S$1:S36),$S$1:$S$200,0))</f>
        <v>#N/A</v>
      </c>
      <c r="AA36" t="str">
        <f t="shared" si="1"/>
        <v/>
      </c>
      <c r="AC36" t="str">
        <f t="shared" si="0"/>
        <v>z</v>
      </c>
      <c r="AD36">
        <f t="shared" si="2"/>
        <v>199</v>
      </c>
      <c r="AE36" t="e">
        <f>INDEX($AC$1:$AC$200,MATCH(ROWS($AD$1:AD36),$AD$1:$AD$200,0))</f>
        <v>#N/A</v>
      </c>
      <c r="AF36" t="str">
        <f t="shared" si="6"/>
        <v/>
      </c>
      <c r="AP36" t="b">
        <f>IF('3. Evaluation'!B39='Back (protegido)'!$AH$2,1,IF('3. Evaluation'!B39='Back (protegido)'!$AH$3,2,IF('3. Evaluation'!B39='Back (protegido)'!$AH$4,3,IF('3. Evaluation'!B39='Back (protegido)'!$AH$5,4,IF('3. Evaluation'!B39='Back (protegido)'!$AH$6,5)))))</f>
        <v>0</v>
      </c>
      <c r="AQ36" t="b">
        <f>IF('3. Evaluation'!C39='Back (protegido)'!$AL$2,1,IF('3. Evaluation'!C39='Back (protegido)'!$AL$3,2,IF('3. Evaluation'!C39='Back (protegido)'!$AL$4,3,IF('3. Evaluation'!C39='Back (protegido)'!$AL$5,4,IF('3. Evaluation'!C39='Back (protegido)'!$AL$6,5)))))</f>
        <v>0</v>
      </c>
      <c r="AR36">
        <f t="shared" si="4"/>
        <v>0</v>
      </c>
    </row>
    <row r="37" spans="1:48">
      <c r="A37" t="str">
        <f>IF('1. Information'!H40="(Selecionar)",CONCATENATE("-",".",'1. Information'!F40," (",'1. Information'!J40,")"),IF('1. Information'!H40="Outra",CONCATENATE('1. Information'!I40,".",'1. Information'!F40," (",'1. Information'!J40,")"),CONCATENATE('1. Information'!H40,".",'1. Information'!F40," (",'1. Information'!J40,")")))</f>
        <v>. ()</v>
      </c>
      <c r="C37">
        <f t="shared" ca="1" si="7"/>
        <v>1988</v>
      </c>
      <c r="R37" t="str">
        <f>IF('2. Inspection'!C41="--","z",CONCATENATE('2. Inspection'!C41,".",'2. Inspection'!A41))</f>
        <v>z</v>
      </c>
      <c r="S37">
        <f t="shared" si="3"/>
        <v>200</v>
      </c>
      <c r="T37" t="e">
        <f>INDEX($R$1:$R$200,MATCH(ROWS($S$1:S37),$S$1:$S$200,0))</f>
        <v>#N/A</v>
      </c>
      <c r="AA37" t="str">
        <f t="shared" si="1"/>
        <v/>
      </c>
      <c r="AC37" t="str">
        <f t="shared" si="0"/>
        <v>z</v>
      </c>
      <c r="AD37">
        <f t="shared" si="2"/>
        <v>199</v>
      </c>
      <c r="AE37" t="e">
        <f>INDEX($AC$1:$AC$200,MATCH(ROWS($AD$1:AD37),$AD$1:$AD$200,0))</f>
        <v>#N/A</v>
      </c>
      <c r="AF37" t="str">
        <f t="shared" si="6"/>
        <v/>
      </c>
      <c r="AP37" t="b">
        <f>IF('3. Evaluation'!B40='Back (protegido)'!$AH$2,1,IF('3. Evaluation'!B40='Back (protegido)'!$AH$3,2,IF('3. Evaluation'!B40='Back (protegido)'!$AH$4,3,IF('3. Evaluation'!B40='Back (protegido)'!$AH$5,4,IF('3. Evaluation'!B40='Back (protegido)'!$AH$6,5)))))</f>
        <v>0</v>
      </c>
      <c r="AQ37" t="b">
        <f>IF('3. Evaluation'!C40='Back (protegido)'!$AL$2,1,IF('3. Evaluation'!C40='Back (protegido)'!$AL$3,2,IF('3. Evaluation'!C40='Back (protegido)'!$AL$4,3,IF('3. Evaluation'!C40='Back (protegido)'!$AL$5,4,IF('3. Evaluation'!C40='Back (protegido)'!$AL$6,5)))))</f>
        <v>0</v>
      </c>
      <c r="AR37">
        <f t="shared" si="4"/>
        <v>0</v>
      </c>
    </row>
    <row r="38" spans="1:48">
      <c r="A38" t="str">
        <f>IF('1. Information'!H41="(Selecionar)",CONCATENATE("-",".",'1. Information'!F41," (",'1. Information'!J41,")"),IF('1. Information'!H41="Outra",CONCATENATE('1. Information'!I41,".",'1. Information'!F41," (",'1. Information'!J41,")"),CONCATENATE('1. Information'!H41,".",'1. Information'!F41," (",'1. Information'!J41,")")))</f>
        <v>. ()</v>
      </c>
      <c r="C38">
        <f t="shared" ca="1" si="7"/>
        <v>1987</v>
      </c>
      <c r="R38" t="str">
        <f>IF('2. Inspection'!C42="--","z",CONCATENATE('2. Inspection'!C42,".",'2. Inspection'!A42))</f>
        <v>z</v>
      </c>
      <c r="S38">
        <f t="shared" si="3"/>
        <v>200</v>
      </c>
      <c r="T38" t="e">
        <f>INDEX($R$1:$R$200,MATCH(ROWS($S$1:S38),$S$1:$S$200,0))</f>
        <v>#N/A</v>
      </c>
      <c r="AA38" t="str">
        <f t="shared" si="1"/>
        <v/>
      </c>
      <c r="AC38" t="str">
        <f t="shared" si="0"/>
        <v>z</v>
      </c>
      <c r="AD38">
        <f t="shared" si="2"/>
        <v>199</v>
      </c>
      <c r="AE38" t="e">
        <f>INDEX($AC$1:$AC$200,MATCH(ROWS($AD$1:AD38),$AD$1:$AD$200,0))</f>
        <v>#N/A</v>
      </c>
      <c r="AF38" t="str">
        <f t="shared" si="6"/>
        <v/>
      </c>
      <c r="AP38" t="b">
        <f>IF('3. Evaluation'!B41='Back (protegido)'!$AH$2,1,IF('3. Evaluation'!B41='Back (protegido)'!$AH$3,2,IF('3. Evaluation'!B41='Back (protegido)'!$AH$4,3,IF('3. Evaluation'!B41='Back (protegido)'!$AH$5,4,IF('3. Evaluation'!B41='Back (protegido)'!$AH$6,5)))))</f>
        <v>0</v>
      </c>
      <c r="AQ38" t="b">
        <f>IF('3. Evaluation'!C41='Back (protegido)'!$AL$2,1,IF('3. Evaluation'!C41='Back (protegido)'!$AL$3,2,IF('3. Evaluation'!C41='Back (protegido)'!$AL$4,3,IF('3. Evaluation'!C41='Back (protegido)'!$AL$5,4,IF('3. Evaluation'!C41='Back (protegido)'!$AL$6,5)))))</f>
        <v>0</v>
      </c>
      <c r="AR38">
        <f t="shared" si="4"/>
        <v>0</v>
      </c>
    </row>
    <row r="39" spans="1:48">
      <c r="A39" t="str">
        <f>IF('1. Information'!H42="(Selecionar)",CONCATENATE("-",".",'1. Information'!F42," (",'1. Information'!J42,")"),IF('1. Information'!H42="Outra",CONCATENATE('1. Information'!I42,".",'1. Information'!F42," (",'1. Information'!J42,")"),CONCATENATE('1. Information'!H42,".",'1. Information'!F42," (",'1. Information'!J42,")")))</f>
        <v>. ()</v>
      </c>
      <c r="C39">
        <f t="shared" ca="1" si="7"/>
        <v>1986</v>
      </c>
      <c r="R39" t="str">
        <f>IF('2. Inspection'!C43="--","z",CONCATENATE('2. Inspection'!C43,".",'2. Inspection'!A43))</f>
        <v>z</v>
      </c>
      <c r="S39">
        <f t="shared" si="3"/>
        <v>200</v>
      </c>
      <c r="T39" t="e">
        <f>INDEX($R$1:$R$200,MATCH(ROWS($S$1:S39),$S$1:$S$200,0))</f>
        <v>#N/A</v>
      </c>
      <c r="AA39" t="str">
        <f t="shared" si="1"/>
        <v/>
      </c>
      <c r="AC39" t="str">
        <f t="shared" si="0"/>
        <v>z</v>
      </c>
      <c r="AD39">
        <f t="shared" si="2"/>
        <v>199</v>
      </c>
      <c r="AE39" t="e">
        <f>INDEX($AC$1:$AC$200,MATCH(ROWS($AD$1:AD39),$AD$1:$AD$200,0))</f>
        <v>#N/A</v>
      </c>
      <c r="AF39" t="str">
        <f t="shared" si="6"/>
        <v/>
      </c>
      <c r="AP39" t="b">
        <f>IF('3. Evaluation'!B42='Back (protegido)'!$AH$2,1,IF('3. Evaluation'!B42='Back (protegido)'!$AH$3,2,IF('3. Evaluation'!B42='Back (protegido)'!$AH$4,3,IF('3. Evaluation'!B42='Back (protegido)'!$AH$5,4,IF('3. Evaluation'!B42='Back (protegido)'!$AH$6,5)))))</f>
        <v>0</v>
      </c>
      <c r="AQ39" t="b">
        <f>IF('3. Evaluation'!C42='Back (protegido)'!$AL$2,1,IF('3. Evaluation'!C42='Back (protegido)'!$AL$3,2,IF('3. Evaluation'!C42='Back (protegido)'!$AL$4,3,IF('3. Evaluation'!C42='Back (protegido)'!$AL$5,4,IF('3. Evaluation'!C42='Back (protegido)'!$AL$6,5)))))</f>
        <v>0</v>
      </c>
      <c r="AR39">
        <f t="shared" si="4"/>
        <v>0</v>
      </c>
    </row>
    <row r="40" spans="1:48">
      <c r="A40" t="str">
        <f>IF('1. Information'!H43="(Selecionar)",CONCATENATE("-",".",'1. Information'!F43," (",'1. Information'!J43,")"),IF('1. Information'!H43="Outra",CONCATENATE('1. Information'!I43,".",'1. Information'!F43," (",'1. Information'!J43,")"),CONCATENATE('1. Information'!H43,".",'1. Information'!F43," (",'1. Information'!J43,")")))</f>
        <v>. ()</v>
      </c>
      <c r="C40">
        <f t="shared" ca="1" si="7"/>
        <v>1985</v>
      </c>
      <c r="R40" t="str">
        <f>IF('2. Inspection'!C44="--","z",CONCATENATE('2. Inspection'!C44,".",'2. Inspection'!A44))</f>
        <v>z</v>
      </c>
      <c r="S40">
        <f t="shared" si="3"/>
        <v>200</v>
      </c>
      <c r="T40" t="e">
        <f>INDEX($R$1:$R$200,MATCH(ROWS($S$1:S40),$S$1:$S$200,0))</f>
        <v>#N/A</v>
      </c>
      <c r="AA40" t="str">
        <f t="shared" si="1"/>
        <v/>
      </c>
      <c r="AC40" t="str">
        <f t="shared" si="0"/>
        <v>z</v>
      </c>
      <c r="AD40">
        <f t="shared" si="2"/>
        <v>199</v>
      </c>
      <c r="AE40" t="e">
        <f>INDEX($AC$1:$AC$200,MATCH(ROWS($AD$1:AD40),$AD$1:$AD$200,0))</f>
        <v>#N/A</v>
      </c>
      <c r="AF40" t="str">
        <f t="shared" si="6"/>
        <v/>
      </c>
      <c r="AP40" t="b">
        <f>IF('3. Evaluation'!B43='Back (protegido)'!$AH$2,1,IF('3. Evaluation'!B43='Back (protegido)'!$AH$3,2,IF('3. Evaluation'!B43='Back (protegido)'!$AH$4,3,IF('3. Evaluation'!B43='Back (protegido)'!$AH$5,4,IF('3. Evaluation'!B43='Back (protegido)'!$AH$6,5)))))</f>
        <v>0</v>
      </c>
      <c r="AQ40" t="b">
        <f>IF('3. Evaluation'!C43='Back (protegido)'!$AL$2,1,IF('3. Evaluation'!C43='Back (protegido)'!$AL$3,2,IF('3. Evaluation'!C43='Back (protegido)'!$AL$4,3,IF('3. Evaluation'!C43='Back (protegido)'!$AL$5,4,IF('3. Evaluation'!C43='Back (protegido)'!$AL$6,5)))))</f>
        <v>0</v>
      </c>
      <c r="AR40">
        <f t="shared" si="4"/>
        <v>0</v>
      </c>
    </row>
    <row r="41" spans="1:48">
      <c r="A41" t="str">
        <f>IF('1. Information'!H44="(Selecionar)",CONCATENATE("-",".",'1. Information'!F44," (",'1. Information'!J44,")"),IF('1. Information'!H44="Outra",CONCATENATE('1. Information'!I44,".",'1. Information'!F44," (",'1. Information'!J44,")"),CONCATENATE('1. Information'!H44,".",'1. Information'!F44," (",'1. Information'!J44,")")))</f>
        <v>. ()</v>
      </c>
      <c r="C41">
        <f t="shared" ca="1" si="7"/>
        <v>1984</v>
      </c>
      <c r="R41" t="str">
        <f>IF('2. Inspection'!C45="--","z",CONCATENATE('2. Inspection'!C45,".",'2. Inspection'!A45))</f>
        <v>z</v>
      </c>
      <c r="S41">
        <f t="shared" si="3"/>
        <v>200</v>
      </c>
      <c r="T41" t="e">
        <f>INDEX($R$1:$R$200,MATCH(ROWS($S$1:S41),$S$1:$S$200,0))</f>
        <v>#N/A</v>
      </c>
      <c r="AA41" t="str">
        <f t="shared" si="1"/>
        <v/>
      </c>
      <c r="AC41" t="str">
        <f t="shared" si="0"/>
        <v>z</v>
      </c>
      <c r="AD41">
        <f t="shared" si="2"/>
        <v>199</v>
      </c>
      <c r="AE41" t="e">
        <f>INDEX($AC$1:$AC$200,MATCH(ROWS($AD$1:AD41),$AD$1:$AD$200,0))</f>
        <v>#N/A</v>
      </c>
      <c r="AF41" t="str">
        <f t="shared" si="6"/>
        <v/>
      </c>
      <c r="AP41" t="b">
        <f>IF('3. Evaluation'!B44='Back (protegido)'!$AH$2,1,IF('3. Evaluation'!B44='Back (protegido)'!$AH$3,2,IF('3. Evaluation'!B44='Back (protegido)'!$AH$4,3,IF('3. Evaluation'!B44='Back (protegido)'!$AH$5,4,IF('3. Evaluation'!B44='Back (protegido)'!$AH$6,5)))))</f>
        <v>0</v>
      </c>
      <c r="AQ41" t="b">
        <f>IF('3. Evaluation'!C44='Back (protegido)'!$AL$2,1,IF('3. Evaluation'!C44='Back (protegido)'!$AL$3,2,IF('3. Evaluation'!C44='Back (protegido)'!$AL$4,3,IF('3. Evaluation'!C44='Back (protegido)'!$AL$5,4,IF('3. Evaluation'!C44='Back (protegido)'!$AL$6,5)))))</f>
        <v>0</v>
      </c>
      <c r="AR41">
        <f t="shared" si="4"/>
        <v>0</v>
      </c>
    </row>
    <row r="42" spans="1:48">
      <c r="A42" t="str">
        <f>IF('1. Information'!H45="(Selecionar)",CONCATENATE("-",".",'1. Information'!F45," (",'1. Information'!J45,")"),IF('1. Information'!H45="Outra",CONCATENATE('1. Information'!I45,".",'1. Information'!F45," (",'1. Information'!J45,")"),CONCATENATE('1. Information'!H45,".",'1. Information'!F45," (",'1. Information'!J45,")")))</f>
        <v>. ()</v>
      </c>
      <c r="C42">
        <f t="shared" ca="1" si="7"/>
        <v>1983</v>
      </c>
      <c r="R42" t="str">
        <f>IF('2. Inspection'!C46="--","z",CONCATENATE('2. Inspection'!C46,".",'2. Inspection'!A46))</f>
        <v>z</v>
      </c>
      <c r="S42">
        <f t="shared" si="3"/>
        <v>200</v>
      </c>
      <c r="T42" t="e">
        <f>INDEX($R$1:$R$200,MATCH(ROWS($S$1:S42),$S$1:$S$200,0))</f>
        <v>#N/A</v>
      </c>
      <c r="AA42" t="str">
        <f t="shared" si="1"/>
        <v/>
      </c>
      <c r="AC42" t="str">
        <f t="shared" si="0"/>
        <v>z</v>
      </c>
      <c r="AD42">
        <f t="shared" si="2"/>
        <v>199</v>
      </c>
      <c r="AE42" t="e">
        <f>INDEX($AC$1:$AC$200,MATCH(ROWS($AD$1:AD42),$AD$1:$AD$200,0))</f>
        <v>#N/A</v>
      </c>
      <c r="AF42" t="str">
        <f t="shared" si="6"/>
        <v/>
      </c>
      <c r="AP42" t="b">
        <f>IF('3. Evaluation'!B45='Back (protegido)'!$AH$2,1,IF('3. Evaluation'!B45='Back (protegido)'!$AH$3,2,IF('3. Evaluation'!B45='Back (protegido)'!$AH$4,3,IF('3. Evaluation'!B45='Back (protegido)'!$AH$5,4,IF('3. Evaluation'!B45='Back (protegido)'!$AH$6,5)))))</f>
        <v>0</v>
      </c>
      <c r="AQ42" t="b">
        <f>IF('3. Evaluation'!C45='Back (protegido)'!$AL$2,1,IF('3. Evaluation'!C45='Back (protegido)'!$AL$3,2,IF('3. Evaluation'!C45='Back (protegido)'!$AL$4,3,IF('3. Evaluation'!C45='Back (protegido)'!$AL$5,4,IF('3. Evaluation'!C45='Back (protegido)'!$AL$6,5)))))</f>
        <v>0</v>
      </c>
      <c r="AR42">
        <f t="shared" si="4"/>
        <v>0</v>
      </c>
    </row>
    <row r="43" spans="1:48">
      <c r="A43" t="str">
        <f>IF('1. Information'!H46="(Selecionar)",CONCATENATE("-",".",'1. Information'!F46," (",'1. Information'!J46,")"),IF('1. Information'!H46="Outra",CONCATENATE('1. Information'!I46,".",'1. Information'!F46," (",'1. Information'!J46,")"),CONCATENATE('1. Information'!H46,".",'1. Information'!F46," (",'1. Information'!J46,")")))</f>
        <v>. ()</v>
      </c>
      <c r="C43">
        <f t="shared" ca="1" si="7"/>
        <v>1982</v>
      </c>
      <c r="R43" t="str">
        <f>IF('2. Inspection'!C47="--","z",CONCATENATE('2. Inspection'!C47,".",'2. Inspection'!A47))</f>
        <v>z</v>
      </c>
      <c r="S43">
        <f t="shared" si="3"/>
        <v>200</v>
      </c>
      <c r="T43" t="e">
        <f>INDEX($R$1:$R$200,MATCH(ROWS($S$1:S43),$S$1:$S$200,0))</f>
        <v>#N/A</v>
      </c>
      <c r="AA43" t="str">
        <f t="shared" si="1"/>
        <v/>
      </c>
      <c r="AC43" t="str">
        <f t="shared" si="0"/>
        <v>z</v>
      </c>
      <c r="AD43">
        <f t="shared" si="2"/>
        <v>199</v>
      </c>
      <c r="AE43" t="e">
        <f>INDEX($AC$1:$AC$200,MATCH(ROWS($AD$1:AD43),$AD$1:$AD$200,0))</f>
        <v>#N/A</v>
      </c>
      <c r="AF43" t="str">
        <f t="shared" si="6"/>
        <v/>
      </c>
      <c r="AP43" t="b">
        <f>IF('3. Evaluation'!B46='Back (protegido)'!$AH$2,1,IF('3. Evaluation'!B46='Back (protegido)'!$AH$3,2,IF('3. Evaluation'!B46='Back (protegido)'!$AH$4,3,IF('3. Evaluation'!B46='Back (protegido)'!$AH$5,4,IF('3. Evaluation'!B46='Back (protegido)'!$AH$6,5)))))</f>
        <v>0</v>
      </c>
      <c r="AQ43" t="b">
        <f>IF('3. Evaluation'!C46='Back (protegido)'!$AL$2,1,IF('3. Evaluation'!C46='Back (protegido)'!$AL$3,2,IF('3. Evaluation'!C46='Back (protegido)'!$AL$4,3,IF('3. Evaluation'!C46='Back (protegido)'!$AL$5,4,IF('3. Evaluation'!C46='Back (protegido)'!$AL$6,5)))))</f>
        <v>0</v>
      </c>
      <c r="AR43">
        <f t="shared" si="4"/>
        <v>0</v>
      </c>
    </row>
    <row r="44" spans="1:48">
      <c r="A44" t="str">
        <f>IF('1. Information'!H47="(Selecionar)",CONCATENATE("-",".",'1. Information'!F47," (",'1. Information'!J47,")"),IF('1. Information'!H47="Outra",CONCATENATE('1. Information'!I47,".",'1. Information'!F47," (",'1. Information'!J47,")"),CONCATENATE('1. Information'!H47,".",'1. Information'!F47," (",'1. Information'!J47,")")))</f>
        <v>. ()</v>
      </c>
      <c r="C44">
        <f t="shared" ca="1" si="7"/>
        <v>1981</v>
      </c>
      <c r="R44" t="str">
        <f>IF('2. Inspection'!C48="--","z",CONCATENATE('2. Inspection'!C48,".",'2. Inspection'!A48))</f>
        <v>z</v>
      </c>
      <c r="S44">
        <f t="shared" si="3"/>
        <v>200</v>
      </c>
      <c r="T44" t="e">
        <f>INDEX($R$1:$R$200,MATCH(ROWS($S$1:S44),$S$1:$S$200,0))</f>
        <v>#N/A</v>
      </c>
      <c r="AA44" t="str">
        <f t="shared" si="1"/>
        <v/>
      </c>
      <c r="AC44" t="str">
        <f t="shared" si="0"/>
        <v>z</v>
      </c>
      <c r="AD44">
        <f t="shared" si="2"/>
        <v>199</v>
      </c>
      <c r="AE44" t="e">
        <f>INDEX($AC$1:$AC$200,MATCH(ROWS($AD$1:AD44),$AD$1:$AD$200,0))</f>
        <v>#N/A</v>
      </c>
      <c r="AF44" t="str">
        <f t="shared" si="6"/>
        <v/>
      </c>
      <c r="AP44" t="b">
        <f>IF('3. Evaluation'!B47='Back (protegido)'!$AH$2,1,IF('3. Evaluation'!B47='Back (protegido)'!$AH$3,2,IF('3. Evaluation'!B47='Back (protegido)'!$AH$4,3,IF('3. Evaluation'!B47='Back (protegido)'!$AH$5,4,IF('3. Evaluation'!B47='Back (protegido)'!$AH$6,5)))))</f>
        <v>0</v>
      </c>
      <c r="AQ44" t="b">
        <f>IF('3. Evaluation'!C47='Back (protegido)'!$AL$2,1,IF('3. Evaluation'!C47='Back (protegido)'!$AL$3,2,IF('3. Evaluation'!C47='Back (protegido)'!$AL$4,3,IF('3. Evaluation'!C47='Back (protegido)'!$AL$5,4,IF('3. Evaluation'!C47='Back (protegido)'!$AL$6,5)))))</f>
        <v>0</v>
      </c>
      <c r="AR44">
        <f t="shared" si="4"/>
        <v>0</v>
      </c>
    </row>
    <row r="45" spans="1:48">
      <c r="A45" t="str">
        <f>IF('1. Information'!H48="(Selecionar)",CONCATENATE("-",".",'1. Information'!F48," (",'1. Information'!J48,")"),IF('1. Information'!H48="Outra",CONCATENATE('1. Information'!I48,".",'1. Information'!F48," (",'1. Information'!J48,")"),CONCATENATE('1. Information'!H48,".",'1. Information'!F48," (",'1. Information'!J48,")")))</f>
        <v>. ()</v>
      </c>
      <c r="C45">
        <f t="shared" ca="1" si="7"/>
        <v>1980</v>
      </c>
      <c r="R45" t="str">
        <f>IF('2. Inspection'!C49="--","z",CONCATENATE('2. Inspection'!C49,".",'2. Inspection'!A49))</f>
        <v>z</v>
      </c>
      <c r="S45">
        <f t="shared" si="3"/>
        <v>200</v>
      </c>
      <c r="T45" t="e">
        <f>INDEX($R$1:$R$200,MATCH(ROWS($S$1:S45),$S$1:$S$200,0))</f>
        <v>#N/A</v>
      </c>
      <c r="AA45" t="str">
        <f t="shared" si="1"/>
        <v/>
      </c>
      <c r="AC45" t="str">
        <f t="shared" si="0"/>
        <v>z</v>
      </c>
      <c r="AD45">
        <f t="shared" si="2"/>
        <v>199</v>
      </c>
      <c r="AE45" t="e">
        <f>INDEX($AC$1:$AC$200,MATCH(ROWS($AD$1:AD45),$AD$1:$AD$200,0))</f>
        <v>#N/A</v>
      </c>
      <c r="AF45" t="str">
        <f t="shared" si="6"/>
        <v/>
      </c>
      <c r="AP45" t="b">
        <f>IF('3. Evaluation'!B48='Back (protegido)'!$AH$2,1,IF('3. Evaluation'!B48='Back (protegido)'!$AH$3,2,IF('3. Evaluation'!B48='Back (protegido)'!$AH$4,3,IF('3. Evaluation'!B48='Back (protegido)'!$AH$5,4,IF('3. Evaluation'!B48='Back (protegido)'!$AH$6,5)))))</f>
        <v>0</v>
      </c>
      <c r="AQ45" t="b">
        <f>IF('3. Evaluation'!C48='Back (protegido)'!$AL$2,1,IF('3. Evaluation'!C48='Back (protegido)'!$AL$3,2,IF('3. Evaluation'!C48='Back (protegido)'!$AL$4,3,IF('3. Evaluation'!C48='Back (protegido)'!$AL$5,4,IF('3. Evaluation'!C48='Back (protegido)'!$AL$6,5)))))</f>
        <v>0</v>
      </c>
      <c r="AR45">
        <f t="shared" si="4"/>
        <v>0</v>
      </c>
    </row>
    <row r="46" spans="1:48">
      <c r="A46" t="str">
        <f>IF('1. Information'!H49="(Selecionar)",CONCATENATE("-",".",'1. Information'!F49," (",'1. Information'!J49,")"),IF('1. Information'!H49="Outra",CONCATENATE('1. Information'!I49,".",'1. Information'!F49," (",'1. Information'!J49,")"),CONCATENATE('1. Information'!H49,".",'1. Information'!F49," (",'1. Information'!J49,")")))</f>
        <v>. ()</v>
      </c>
      <c r="C46">
        <f t="shared" ca="1" si="7"/>
        <v>1979</v>
      </c>
      <c r="R46" t="str">
        <f>IF('2. Inspection'!C50="--","z",CONCATENATE('2. Inspection'!C50,".",'2. Inspection'!A50))</f>
        <v>z</v>
      </c>
      <c r="S46">
        <f t="shared" si="3"/>
        <v>200</v>
      </c>
      <c r="T46" t="e">
        <f>INDEX($R$1:$R$200,MATCH(ROWS($S$1:S46),$S$1:$S$200,0))</f>
        <v>#N/A</v>
      </c>
      <c r="AA46" t="str">
        <f t="shared" si="1"/>
        <v/>
      </c>
      <c r="AC46" t="str">
        <f t="shared" si="0"/>
        <v>z</v>
      </c>
      <c r="AD46">
        <f t="shared" si="2"/>
        <v>199</v>
      </c>
      <c r="AE46" t="e">
        <f>INDEX($AC$1:$AC$200,MATCH(ROWS($AD$1:AD46),$AD$1:$AD$200,0))</f>
        <v>#N/A</v>
      </c>
      <c r="AF46" t="str">
        <f t="shared" si="6"/>
        <v/>
      </c>
      <c r="AP46" t="b">
        <f>IF('3. Evaluation'!B49='Back (protegido)'!$AH$2,1,IF('3. Evaluation'!B49='Back (protegido)'!$AH$3,2,IF('3. Evaluation'!B49='Back (protegido)'!$AH$4,3,IF('3. Evaluation'!B49='Back (protegido)'!$AH$5,4,IF('3. Evaluation'!B49='Back (protegido)'!$AH$6,5)))))</f>
        <v>0</v>
      </c>
      <c r="AQ46" t="b">
        <f>IF('3. Evaluation'!C49='Back (protegido)'!$AL$2,1,IF('3. Evaluation'!C49='Back (protegido)'!$AL$3,2,IF('3. Evaluation'!C49='Back (protegido)'!$AL$4,3,IF('3. Evaluation'!C49='Back (protegido)'!$AL$5,4,IF('3. Evaluation'!C49='Back (protegido)'!$AL$6,5)))))</f>
        <v>0</v>
      </c>
      <c r="AR46">
        <f t="shared" si="4"/>
        <v>0</v>
      </c>
    </row>
    <row r="47" spans="1:48">
      <c r="A47" t="str">
        <f>IF('1. Information'!H50="(Selecionar)",CONCATENATE("-",".",'1. Information'!F50," (",'1. Information'!J50,")"),IF('1. Information'!H50="Outra",CONCATENATE('1. Information'!I50,".",'1. Information'!F50," (",'1. Information'!J50,")"),CONCATENATE('1. Information'!H50,".",'1. Information'!F50," (",'1. Information'!J50,")")))</f>
        <v>. ()</v>
      </c>
      <c r="C47">
        <f t="shared" ca="1" si="7"/>
        <v>1978</v>
      </c>
      <c r="R47" t="str">
        <f>IF('2. Inspection'!C51="--","z",CONCATENATE('2. Inspection'!C51,".",'2. Inspection'!A51))</f>
        <v>z</v>
      </c>
      <c r="S47">
        <f t="shared" si="3"/>
        <v>200</v>
      </c>
      <c r="T47" t="e">
        <f>INDEX($R$1:$R$200,MATCH(ROWS($S$1:S47),$S$1:$S$200,0))</f>
        <v>#N/A</v>
      </c>
      <c r="AA47" t="str">
        <f t="shared" si="1"/>
        <v/>
      </c>
      <c r="AC47" t="str">
        <f t="shared" si="0"/>
        <v>z</v>
      </c>
      <c r="AD47">
        <f t="shared" si="2"/>
        <v>199</v>
      </c>
      <c r="AE47" t="e">
        <f>INDEX($AC$1:$AC$200,MATCH(ROWS($AD$1:AD47),$AD$1:$AD$200,0))</f>
        <v>#N/A</v>
      </c>
      <c r="AF47" t="str">
        <f t="shared" si="6"/>
        <v/>
      </c>
      <c r="AP47" t="b">
        <f>IF('3. Evaluation'!B50='Back (protegido)'!$AH$2,1,IF('3. Evaluation'!B50='Back (protegido)'!$AH$3,2,IF('3. Evaluation'!B50='Back (protegido)'!$AH$4,3,IF('3. Evaluation'!B50='Back (protegido)'!$AH$5,4,IF('3. Evaluation'!B50='Back (protegido)'!$AH$6,5)))))</f>
        <v>0</v>
      </c>
      <c r="AQ47" t="b">
        <f>IF('3. Evaluation'!C50='Back (protegido)'!$AL$2,1,IF('3. Evaluation'!C50='Back (protegido)'!$AL$3,2,IF('3. Evaluation'!C50='Back (protegido)'!$AL$4,3,IF('3. Evaluation'!C50='Back (protegido)'!$AL$5,4,IF('3. Evaluation'!C50='Back (protegido)'!$AL$6,5)))))</f>
        <v>0</v>
      </c>
      <c r="AR47">
        <f t="shared" si="4"/>
        <v>0</v>
      </c>
    </row>
    <row r="48" spans="1:48">
      <c r="A48" t="str">
        <f>IF('1. Information'!H51="(Selecionar)",CONCATENATE("-",".",'1. Information'!F51," (",'1. Information'!J51,")"),IF('1. Information'!H51="Outra",CONCATENATE('1. Information'!I51,".",'1. Information'!F51," (",'1. Information'!J51,")"),CONCATENATE('1. Information'!H51,".",'1. Information'!F51," (",'1. Information'!J51,")")))</f>
        <v>. ()</v>
      </c>
      <c r="C48">
        <f t="shared" ca="1" si="7"/>
        <v>1977</v>
      </c>
      <c r="R48" t="str">
        <f>IF('2. Inspection'!C52="--","z",CONCATENATE('2. Inspection'!C52,".",'2. Inspection'!A52))</f>
        <v>z</v>
      </c>
      <c r="S48">
        <f t="shared" si="3"/>
        <v>200</v>
      </c>
      <c r="T48" t="e">
        <f>INDEX($R$1:$R$200,MATCH(ROWS($S$1:S48),$S$1:$S$200,0))</f>
        <v>#N/A</v>
      </c>
      <c r="AA48" t="str">
        <f t="shared" si="1"/>
        <v/>
      </c>
      <c r="AC48" t="str">
        <f t="shared" si="0"/>
        <v>z</v>
      </c>
      <c r="AD48">
        <f t="shared" si="2"/>
        <v>199</v>
      </c>
      <c r="AE48" t="e">
        <f>INDEX($AC$1:$AC$200,MATCH(ROWS($AD$1:AD48),$AD$1:$AD$200,0))</f>
        <v>#N/A</v>
      </c>
      <c r="AF48" t="str">
        <f t="shared" si="6"/>
        <v/>
      </c>
      <c r="AP48" t="b">
        <f>IF('3. Evaluation'!B51='Back (protegido)'!$AH$2,1,IF('3. Evaluation'!B51='Back (protegido)'!$AH$3,2,IF('3. Evaluation'!B51='Back (protegido)'!$AH$4,3,IF('3. Evaluation'!B51='Back (protegido)'!$AH$5,4,IF('3. Evaluation'!B51='Back (protegido)'!$AH$6,5)))))</f>
        <v>0</v>
      </c>
      <c r="AQ48" t="b">
        <f>IF('3. Evaluation'!C51='Back (protegido)'!$AL$2,1,IF('3. Evaluation'!C51='Back (protegido)'!$AL$3,2,IF('3. Evaluation'!C51='Back (protegido)'!$AL$4,3,IF('3. Evaluation'!C51='Back (protegido)'!$AL$5,4,IF('3. Evaluation'!C51='Back (protegido)'!$AL$6,5)))))</f>
        <v>0</v>
      </c>
      <c r="AR48">
        <f t="shared" si="4"/>
        <v>0</v>
      </c>
    </row>
    <row r="49" spans="1:44">
      <c r="A49" t="str">
        <f>IF('1. Information'!H52="(Selecionar)",CONCATENATE("-",".",'1. Information'!F52," (",'1. Information'!J52,")"),IF('1. Information'!H52="Outra",CONCATENATE('1. Information'!I52,".",'1. Information'!F52," (",'1. Information'!J52,")"),CONCATENATE('1. Information'!H52,".",'1. Information'!F52," (",'1. Information'!J52,")")))</f>
        <v>. ()</v>
      </c>
      <c r="C49">
        <f t="shared" ca="1" si="7"/>
        <v>1976</v>
      </c>
      <c r="R49" t="str">
        <f>IF('2. Inspection'!C53="--","z",CONCATENATE('2. Inspection'!C53,".",'2. Inspection'!A53))</f>
        <v>z</v>
      </c>
      <c r="S49">
        <f t="shared" si="3"/>
        <v>200</v>
      </c>
      <c r="T49" t="e">
        <f>INDEX($R$1:$R$200,MATCH(ROWS($S$1:S49),$S$1:$S$200,0))</f>
        <v>#N/A</v>
      </c>
      <c r="AA49" t="str">
        <f t="shared" si="1"/>
        <v/>
      </c>
      <c r="AC49" t="str">
        <f t="shared" si="0"/>
        <v>z</v>
      </c>
      <c r="AD49">
        <f t="shared" si="2"/>
        <v>199</v>
      </c>
      <c r="AE49" t="e">
        <f>INDEX($AC$1:$AC$200,MATCH(ROWS($AD$1:AD49),$AD$1:$AD$200,0))</f>
        <v>#N/A</v>
      </c>
      <c r="AF49" t="str">
        <f t="shared" si="6"/>
        <v/>
      </c>
      <c r="AP49" t="b">
        <f>IF('3. Evaluation'!B52='Back (protegido)'!$AH$2,1,IF('3. Evaluation'!B52='Back (protegido)'!$AH$3,2,IF('3. Evaluation'!B52='Back (protegido)'!$AH$4,3,IF('3. Evaluation'!B52='Back (protegido)'!$AH$5,4,IF('3. Evaluation'!B52='Back (protegido)'!$AH$6,5)))))</f>
        <v>0</v>
      </c>
      <c r="AQ49" t="b">
        <f>IF('3. Evaluation'!C52='Back (protegido)'!$AL$2,1,IF('3. Evaluation'!C52='Back (protegido)'!$AL$3,2,IF('3. Evaluation'!C52='Back (protegido)'!$AL$4,3,IF('3. Evaluation'!C52='Back (protegido)'!$AL$5,4,IF('3. Evaluation'!C52='Back (protegido)'!$AL$6,5)))))</f>
        <v>0</v>
      </c>
      <c r="AR49">
        <f t="shared" si="4"/>
        <v>0</v>
      </c>
    </row>
    <row r="50" spans="1:44">
      <c r="A50" t="str">
        <f>IF('1. Information'!H53="(Selecionar)",CONCATENATE("-",".",'1. Information'!F53," (",'1. Information'!J53,")"),IF('1. Information'!H53="Outra",CONCATENATE('1. Information'!I53,".",'1. Information'!F53," (",'1. Information'!J53,")"),CONCATENATE('1. Information'!H53,".",'1. Information'!F53," (",'1. Information'!J53,")")))</f>
        <v>. ()</v>
      </c>
      <c r="C50">
        <f t="shared" ca="1" si="7"/>
        <v>1975</v>
      </c>
      <c r="R50" t="str">
        <f>IF('2. Inspection'!C54="--","z",CONCATENATE('2. Inspection'!C54,".",'2. Inspection'!A54))</f>
        <v>z</v>
      </c>
      <c r="S50">
        <f t="shared" si="3"/>
        <v>200</v>
      </c>
      <c r="T50" t="e">
        <f>INDEX($R$1:$R$200,MATCH(ROWS($S$1:S50),$S$1:$S$200,0))</f>
        <v>#N/A</v>
      </c>
      <c r="AA50" t="str">
        <f t="shared" si="1"/>
        <v/>
      </c>
      <c r="AC50" t="str">
        <f t="shared" si="0"/>
        <v>z</v>
      </c>
      <c r="AD50">
        <f t="shared" si="2"/>
        <v>199</v>
      </c>
      <c r="AE50" t="e">
        <f>INDEX($AC$1:$AC$200,MATCH(ROWS($AD$1:AD50),$AD$1:$AD$200,0))</f>
        <v>#N/A</v>
      </c>
      <c r="AF50" t="str">
        <f t="shared" si="6"/>
        <v/>
      </c>
      <c r="AP50" t="b">
        <f>IF('3. Evaluation'!B53='Back (protegido)'!$AH$2,1,IF('3. Evaluation'!B53='Back (protegido)'!$AH$3,2,IF('3. Evaluation'!B53='Back (protegido)'!$AH$4,3,IF('3. Evaluation'!B53='Back (protegido)'!$AH$5,4,IF('3. Evaluation'!B53='Back (protegido)'!$AH$6,5)))))</f>
        <v>0</v>
      </c>
      <c r="AQ50" t="b">
        <f>IF('3. Evaluation'!C53='Back (protegido)'!$AL$2,1,IF('3. Evaluation'!C53='Back (protegido)'!$AL$3,2,IF('3. Evaluation'!C53='Back (protegido)'!$AL$4,3,IF('3. Evaluation'!C53='Back (protegido)'!$AL$5,4,IF('3. Evaluation'!C53='Back (protegido)'!$AL$6,5)))))</f>
        <v>0</v>
      </c>
      <c r="AR50">
        <f t="shared" si="4"/>
        <v>0</v>
      </c>
    </row>
    <row r="51" spans="1:44">
      <c r="A51" t="str">
        <f>IF('1. Information'!H54="(Selecionar)",CONCATENATE("-",".",'1. Information'!F54," (",'1. Information'!J54,")"),IF('1. Information'!H54="Outra",CONCATENATE('1. Information'!I54,".",'1. Information'!F54," (",'1. Information'!J54,")"),CONCATENATE('1. Information'!H54,".",'1. Information'!F54," (",'1. Information'!J54,")")))</f>
        <v>. ()</v>
      </c>
      <c r="C51">
        <f t="shared" ca="1" si="7"/>
        <v>1974</v>
      </c>
      <c r="R51" t="str">
        <f>IF('2. Inspection'!C55="--","z",CONCATENATE('2. Inspection'!C55,".",'2. Inspection'!A55))</f>
        <v>z</v>
      </c>
      <c r="S51">
        <f t="shared" si="3"/>
        <v>200</v>
      </c>
      <c r="T51" t="e">
        <f>INDEX($R$1:$R$200,MATCH(ROWS($S$1:S51),$S$1:$S$200,0))</f>
        <v>#N/A</v>
      </c>
      <c r="AA51" t="str">
        <f t="shared" si="1"/>
        <v/>
      </c>
      <c r="AC51" t="str">
        <f t="shared" si="0"/>
        <v>z</v>
      </c>
      <c r="AD51">
        <f t="shared" si="2"/>
        <v>199</v>
      </c>
      <c r="AE51" t="e">
        <f>INDEX($AC$1:$AC$200,MATCH(ROWS($AD$1:AD51),$AD$1:$AD$200,0))</f>
        <v>#N/A</v>
      </c>
      <c r="AF51" t="str">
        <f t="shared" si="6"/>
        <v/>
      </c>
      <c r="AP51" t="b">
        <f>IF('3. Evaluation'!B54='Back (protegido)'!$AH$2,1,IF('3. Evaluation'!B54='Back (protegido)'!$AH$3,2,IF('3. Evaluation'!B54='Back (protegido)'!$AH$4,3,IF('3. Evaluation'!B54='Back (protegido)'!$AH$5,4,IF('3. Evaluation'!B54='Back (protegido)'!$AH$6,5)))))</f>
        <v>0</v>
      </c>
      <c r="AQ51" t="b">
        <f>IF('3. Evaluation'!C54='Back (protegido)'!$AL$2,1,IF('3. Evaluation'!C54='Back (protegido)'!$AL$3,2,IF('3. Evaluation'!C54='Back (protegido)'!$AL$4,3,IF('3. Evaluation'!C54='Back (protegido)'!$AL$5,4,IF('3. Evaluation'!C54='Back (protegido)'!$AL$6,5)))))</f>
        <v>0</v>
      </c>
      <c r="AR51">
        <f t="shared" si="4"/>
        <v>0</v>
      </c>
    </row>
    <row r="52" spans="1:44">
      <c r="A52" t="str">
        <f>IF('1. Information'!H55="(Selecionar)",CONCATENATE("-",".",'1. Information'!F55," (",'1. Information'!J55,")"),IF('1. Information'!H55="Outra",CONCATENATE('1. Information'!I55,".",'1. Information'!F55," (",'1. Information'!J55,")"),CONCATENATE('1. Information'!H55,".",'1. Information'!F55," (",'1. Information'!J55,")")))</f>
        <v>. ()</v>
      </c>
      <c r="C52">
        <f t="shared" ca="1" si="7"/>
        <v>1973</v>
      </c>
      <c r="R52" t="str">
        <f>IF('2. Inspection'!C56="--","z",CONCATENATE('2. Inspection'!C56,".",'2. Inspection'!A56))</f>
        <v>z</v>
      </c>
      <c r="S52">
        <f t="shared" si="3"/>
        <v>200</v>
      </c>
      <c r="T52" t="e">
        <f>INDEX($R$1:$R$200,MATCH(ROWS($S$1:S52),$S$1:$S$200,0))</f>
        <v>#N/A</v>
      </c>
      <c r="AA52" t="str">
        <f t="shared" si="1"/>
        <v/>
      </c>
      <c r="AC52" t="str">
        <f t="shared" si="0"/>
        <v>z</v>
      </c>
      <c r="AD52">
        <f t="shared" si="2"/>
        <v>199</v>
      </c>
      <c r="AE52" t="e">
        <f>INDEX($AC$1:$AC$200,MATCH(ROWS($AD$1:AD52),$AD$1:$AD$200,0))</f>
        <v>#N/A</v>
      </c>
      <c r="AF52" t="str">
        <f t="shared" si="6"/>
        <v/>
      </c>
      <c r="AP52" t="b">
        <f>IF('3. Evaluation'!B55='Back (protegido)'!$AH$2,1,IF('3. Evaluation'!B55='Back (protegido)'!$AH$3,2,IF('3. Evaluation'!B55='Back (protegido)'!$AH$4,3,IF('3. Evaluation'!B55='Back (protegido)'!$AH$5,4,IF('3. Evaluation'!B55='Back (protegido)'!$AH$6,5)))))</f>
        <v>0</v>
      </c>
      <c r="AQ52" t="b">
        <f>IF('3. Evaluation'!C55='Back (protegido)'!$AL$2,1,IF('3. Evaluation'!C55='Back (protegido)'!$AL$3,2,IF('3. Evaluation'!C55='Back (protegido)'!$AL$4,3,IF('3. Evaluation'!C55='Back (protegido)'!$AL$5,4,IF('3. Evaluation'!C55='Back (protegido)'!$AL$6,5)))))</f>
        <v>0</v>
      </c>
      <c r="AR52">
        <f t="shared" si="4"/>
        <v>0</v>
      </c>
    </row>
    <row r="53" spans="1:44">
      <c r="A53" t="str">
        <f>IF('1. Information'!H56="(Selecionar)",CONCATENATE("-",".",'1. Information'!F56," (",'1. Information'!J56,")"),IF('1. Information'!H56="Outra",CONCATENATE('1. Information'!I56,".",'1. Information'!F56," (",'1. Information'!J56,")"),CONCATENATE('1. Information'!H56,".",'1. Information'!F56," (",'1. Information'!J56,")")))</f>
        <v>. ()</v>
      </c>
      <c r="C53">
        <f t="shared" ca="1" si="7"/>
        <v>1972</v>
      </c>
      <c r="R53" t="str">
        <f>IF('2. Inspection'!C57="--","z",CONCATENATE('2. Inspection'!C57,".",'2. Inspection'!A57))</f>
        <v>z</v>
      </c>
      <c r="S53">
        <f t="shared" si="3"/>
        <v>200</v>
      </c>
      <c r="T53" t="e">
        <f>INDEX($R$1:$R$200,MATCH(ROWS($S$1:S53),$S$1:$S$200,0))</f>
        <v>#N/A</v>
      </c>
      <c r="AA53" t="str">
        <f t="shared" si="1"/>
        <v/>
      </c>
      <c r="AC53" t="str">
        <f t="shared" si="0"/>
        <v>z</v>
      </c>
      <c r="AD53">
        <f t="shared" si="2"/>
        <v>199</v>
      </c>
      <c r="AE53" t="e">
        <f>INDEX($AC$1:$AC$200,MATCH(ROWS($AD$1:AD53),$AD$1:$AD$200,0))</f>
        <v>#N/A</v>
      </c>
      <c r="AF53" t="str">
        <f t="shared" si="6"/>
        <v/>
      </c>
      <c r="AP53" t="b">
        <f>IF('3. Evaluation'!B56='Back (protegido)'!$AH$2,1,IF('3. Evaluation'!B56='Back (protegido)'!$AH$3,2,IF('3. Evaluation'!B56='Back (protegido)'!$AH$4,3,IF('3. Evaluation'!B56='Back (protegido)'!$AH$5,4,IF('3. Evaluation'!B56='Back (protegido)'!$AH$6,5)))))</f>
        <v>0</v>
      </c>
      <c r="AQ53" t="b">
        <f>IF('3. Evaluation'!C56='Back (protegido)'!$AL$2,1,IF('3. Evaluation'!C56='Back (protegido)'!$AL$3,2,IF('3. Evaluation'!C56='Back (protegido)'!$AL$4,3,IF('3. Evaluation'!C56='Back (protegido)'!$AL$5,4,IF('3. Evaluation'!C56='Back (protegido)'!$AL$6,5)))))</f>
        <v>0</v>
      </c>
      <c r="AR53">
        <f t="shared" si="4"/>
        <v>0</v>
      </c>
    </row>
    <row r="54" spans="1:44">
      <c r="A54" t="str">
        <f>IF('1. Information'!H57="(Selecionar)",CONCATENATE("-",".",'1. Information'!F57," (",'1. Information'!J57,")"),IF('1. Information'!H57="Outra",CONCATENATE('1. Information'!I57,".",'1. Information'!F57," (",'1. Information'!J57,")"),CONCATENATE('1. Information'!H57,".",'1. Information'!F57," (",'1. Information'!J57,")")))</f>
        <v>. ()</v>
      </c>
      <c r="C54">
        <f t="shared" ca="1" si="7"/>
        <v>1971</v>
      </c>
      <c r="R54" t="str">
        <f>IF('2. Inspection'!C58="--","z",CONCATENATE('2. Inspection'!C58,".",'2. Inspection'!A58))</f>
        <v>z</v>
      </c>
      <c r="S54">
        <f t="shared" si="3"/>
        <v>200</v>
      </c>
      <c r="T54" t="e">
        <f>INDEX($R$1:$R$200,MATCH(ROWS($S$1:S54),$S$1:$S$200,0))</f>
        <v>#N/A</v>
      </c>
      <c r="AA54" t="str">
        <f t="shared" si="1"/>
        <v/>
      </c>
      <c r="AC54" t="str">
        <f t="shared" si="0"/>
        <v>z</v>
      </c>
      <c r="AD54">
        <f t="shared" si="2"/>
        <v>199</v>
      </c>
      <c r="AE54" t="e">
        <f>INDEX($AC$1:$AC$200,MATCH(ROWS($AD$1:AD54),$AD$1:$AD$200,0))</f>
        <v>#N/A</v>
      </c>
      <c r="AF54" t="str">
        <f t="shared" si="6"/>
        <v/>
      </c>
      <c r="AP54" t="b">
        <f>IF('3. Evaluation'!B57='Back (protegido)'!$AH$2,1,IF('3. Evaluation'!B57='Back (protegido)'!$AH$3,2,IF('3. Evaluation'!B57='Back (protegido)'!$AH$4,3,IF('3. Evaluation'!B57='Back (protegido)'!$AH$5,4,IF('3. Evaluation'!B57='Back (protegido)'!$AH$6,5)))))</f>
        <v>0</v>
      </c>
      <c r="AQ54" t="b">
        <f>IF('3. Evaluation'!C57='Back (protegido)'!$AL$2,1,IF('3. Evaluation'!C57='Back (protegido)'!$AL$3,2,IF('3. Evaluation'!C57='Back (protegido)'!$AL$4,3,IF('3. Evaluation'!C57='Back (protegido)'!$AL$5,4,IF('3. Evaluation'!C57='Back (protegido)'!$AL$6,5)))))</f>
        <v>0</v>
      </c>
      <c r="AR54">
        <f t="shared" si="4"/>
        <v>0</v>
      </c>
    </row>
    <row r="55" spans="1:44">
      <c r="A55" t="str">
        <f>IF('1. Information'!H58="(Selecionar)",CONCATENATE("-",".",'1. Information'!F58," (",'1. Information'!J58,")"),IF('1. Information'!H58="Outra",CONCATENATE('1. Information'!I58,".",'1. Information'!F58," (",'1. Information'!J58,")"),CONCATENATE('1. Information'!H58,".",'1. Information'!F58," (",'1. Information'!J58,")")))</f>
        <v>. ()</v>
      </c>
      <c r="C55">
        <f t="shared" ca="1" si="7"/>
        <v>1970</v>
      </c>
      <c r="R55" t="str">
        <f>IF('2. Inspection'!C59="--","z",CONCATENATE('2. Inspection'!C59,".",'2. Inspection'!A59))</f>
        <v>z</v>
      </c>
      <c r="S55">
        <f t="shared" si="3"/>
        <v>200</v>
      </c>
      <c r="T55" t="e">
        <f>INDEX($R$1:$R$200,MATCH(ROWS($S$1:S55),$S$1:$S$200,0))</f>
        <v>#N/A</v>
      </c>
      <c r="AA55" t="str">
        <f t="shared" si="1"/>
        <v/>
      </c>
      <c r="AC55" t="str">
        <f t="shared" si="0"/>
        <v>z</v>
      </c>
      <c r="AD55">
        <f t="shared" si="2"/>
        <v>199</v>
      </c>
      <c r="AE55" t="e">
        <f>INDEX($AC$1:$AC$200,MATCH(ROWS($AD$1:AD55),$AD$1:$AD$200,0))</f>
        <v>#N/A</v>
      </c>
      <c r="AF55" t="str">
        <f t="shared" si="6"/>
        <v/>
      </c>
      <c r="AP55" t="b">
        <f>IF('3. Evaluation'!B58='Back (protegido)'!$AH$2,1,IF('3. Evaluation'!B58='Back (protegido)'!$AH$3,2,IF('3. Evaluation'!B58='Back (protegido)'!$AH$4,3,IF('3. Evaluation'!B58='Back (protegido)'!$AH$5,4,IF('3. Evaluation'!B58='Back (protegido)'!$AH$6,5)))))</f>
        <v>0</v>
      </c>
      <c r="AQ55" t="b">
        <f>IF('3. Evaluation'!C58='Back (protegido)'!$AL$2,1,IF('3. Evaluation'!C58='Back (protegido)'!$AL$3,2,IF('3. Evaluation'!C58='Back (protegido)'!$AL$4,3,IF('3. Evaluation'!C58='Back (protegido)'!$AL$5,4,IF('3. Evaluation'!C58='Back (protegido)'!$AL$6,5)))))</f>
        <v>0</v>
      </c>
      <c r="AR55">
        <f t="shared" si="4"/>
        <v>0</v>
      </c>
    </row>
    <row r="56" spans="1:44">
      <c r="A56" t="str">
        <f>IF('1. Information'!H59="(Selecionar)",CONCATENATE("-",".",'1. Information'!F59," (",'1. Information'!J59,")"),IF('1. Information'!H59="Outra",CONCATENATE('1. Information'!I59,".",'1. Information'!F59," (",'1. Information'!J59,")"),CONCATENATE('1. Information'!H59,".",'1. Information'!F59," (",'1. Information'!J59,")")))</f>
        <v>. ()</v>
      </c>
      <c r="C56">
        <f t="shared" ca="1" si="7"/>
        <v>1969</v>
      </c>
      <c r="R56" t="str">
        <f>IF('2. Inspection'!C60="--","z",CONCATENATE('2. Inspection'!C60,".",'2. Inspection'!A60))</f>
        <v>z</v>
      </c>
      <c r="S56">
        <f t="shared" si="3"/>
        <v>200</v>
      </c>
      <c r="T56" t="e">
        <f>INDEX($R$1:$R$200,MATCH(ROWS($S$1:S56),$S$1:$S$200,0))</f>
        <v>#N/A</v>
      </c>
      <c r="AA56" t="str">
        <f t="shared" si="1"/>
        <v/>
      </c>
      <c r="AC56" t="str">
        <f t="shared" si="0"/>
        <v>z</v>
      </c>
      <c r="AD56">
        <f t="shared" si="2"/>
        <v>199</v>
      </c>
      <c r="AE56" t="e">
        <f>INDEX($AC$1:$AC$200,MATCH(ROWS($AD$1:AD56),$AD$1:$AD$200,0))</f>
        <v>#N/A</v>
      </c>
      <c r="AF56" t="str">
        <f t="shared" si="6"/>
        <v/>
      </c>
      <c r="AP56" t="b">
        <f>IF('3. Evaluation'!B59='Back (protegido)'!$AH$2,1,IF('3. Evaluation'!B59='Back (protegido)'!$AH$3,2,IF('3. Evaluation'!B59='Back (protegido)'!$AH$4,3,IF('3. Evaluation'!B59='Back (protegido)'!$AH$5,4,IF('3. Evaluation'!B59='Back (protegido)'!$AH$6,5)))))</f>
        <v>0</v>
      </c>
      <c r="AQ56" t="b">
        <f>IF('3. Evaluation'!C59='Back (protegido)'!$AL$2,1,IF('3. Evaluation'!C59='Back (protegido)'!$AL$3,2,IF('3. Evaluation'!C59='Back (protegido)'!$AL$4,3,IF('3. Evaluation'!C59='Back (protegido)'!$AL$5,4,IF('3. Evaluation'!C59='Back (protegido)'!$AL$6,5)))))</f>
        <v>0</v>
      </c>
      <c r="AR56">
        <f t="shared" si="4"/>
        <v>0</v>
      </c>
    </row>
    <row r="57" spans="1:44">
      <c r="A57" t="str">
        <f>IF('1. Information'!H60="(Selecionar)",CONCATENATE("-",".",'1. Information'!F60," (",'1. Information'!J60,")"),IF('1. Information'!H60="Outra",CONCATENATE('1. Information'!I60,".",'1. Information'!F60," (",'1. Information'!J60,")"),CONCATENATE('1. Information'!H60,".",'1. Information'!F60," (",'1. Information'!J60,")")))</f>
        <v>. ()</v>
      </c>
      <c r="C57">
        <f t="shared" ca="1" si="7"/>
        <v>1968</v>
      </c>
      <c r="R57" t="str">
        <f>IF('2. Inspection'!C61="--","z",CONCATENATE('2. Inspection'!C61,".",'2. Inspection'!A61))</f>
        <v>z</v>
      </c>
      <c r="S57">
        <f t="shared" si="3"/>
        <v>200</v>
      </c>
      <c r="T57" t="e">
        <f>INDEX($R$1:$R$200,MATCH(ROWS($S$1:S57),$S$1:$S$200,0))</f>
        <v>#N/A</v>
      </c>
      <c r="AA57" t="str">
        <f t="shared" si="1"/>
        <v/>
      </c>
      <c r="AC57" t="str">
        <f t="shared" si="0"/>
        <v>z</v>
      </c>
      <c r="AD57">
        <f t="shared" si="2"/>
        <v>199</v>
      </c>
      <c r="AE57" t="e">
        <f>INDEX($AC$1:$AC$200,MATCH(ROWS($AD$1:AD57),$AD$1:$AD$200,0))</f>
        <v>#N/A</v>
      </c>
      <c r="AF57" t="str">
        <f t="shared" si="6"/>
        <v/>
      </c>
      <c r="AP57" t="b">
        <f>IF('3. Evaluation'!B60='Back (protegido)'!$AH$2,1,IF('3. Evaluation'!B60='Back (protegido)'!$AH$3,2,IF('3. Evaluation'!B60='Back (protegido)'!$AH$4,3,IF('3. Evaluation'!B60='Back (protegido)'!$AH$5,4,IF('3. Evaluation'!B60='Back (protegido)'!$AH$6,5)))))</f>
        <v>0</v>
      </c>
      <c r="AQ57" t="b">
        <f>IF('3. Evaluation'!C60='Back (protegido)'!$AL$2,1,IF('3. Evaluation'!C60='Back (protegido)'!$AL$3,2,IF('3. Evaluation'!C60='Back (protegido)'!$AL$4,3,IF('3. Evaluation'!C60='Back (protegido)'!$AL$5,4,IF('3. Evaluation'!C60='Back (protegido)'!$AL$6,5)))))</f>
        <v>0</v>
      </c>
      <c r="AR57">
        <f t="shared" si="4"/>
        <v>0</v>
      </c>
    </row>
    <row r="58" spans="1:44">
      <c r="A58" t="str">
        <f>IF('1. Information'!H61="(Selecionar)",CONCATENATE("-",".",'1. Information'!F61," (",'1. Information'!J61,")"),IF('1. Information'!H61="Outra",CONCATENATE('1. Information'!I61,".",'1. Information'!F61," (",'1. Information'!J61,")"),CONCATENATE('1. Information'!H61,".",'1. Information'!F61," (",'1. Information'!J61,")")))</f>
        <v>. ()</v>
      </c>
      <c r="C58">
        <f t="shared" ca="1" si="7"/>
        <v>1967</v>
      </c>
      <c r="R58" t="str">
        <f>IF('2. Inspection'!C62="--","z",CONCATENATE('2. Inspection'!C62,".",'2. Inspection'!A62))</f>
        <v>z</v>
      </c>
      <c r="S58">
        <f t="shared" si="3"/>
        <v>200</v>
      </c>
      <c r="T58" t="e">
        <f>INDEX($R$1:$R$200,MATCH(ROWS($S$1:S58),$S$1:$S$200,0))</f>
        <v>#N/A</v>
      </c>
      <c r="AA58" t="str">
        <f t="shared" si="1"/>
        <v/>
      </c>
      <c r="AC58" t="str">
        <f t="shared" si="0"/>
        <v>z</v>
      </c>
      <c r="AD58">
        <f t="shared" si="2"/>
        <v>199</v>
      </c>
      <c r="AE58" t="e">
        <f>INDEX($AC$1:$AC$200,MATCH(ROWS($AD$1:AD58),$AD$1:$AD$200,0))</f>
        <v>#N/A</v>
      </c>
      <c r="AF58" t="str">
        <f t="shared" si="6"/>
        <v/>
      </c>
      <c r="AP58" t="b">
        <f>IF('3. Evaluation'!B61='Back (protegido)'!$AH$2,1,IF('3. Evaluation'!B61='Back (protegido)'!$AH$3,2,IF('3. Evaluation'!B61='Back (protegido)'!$AH$4,3,IF('3. Evaluation'!B61='Back (protegido)'!$AH$5,4,IF('3. Evaluation'!B61='Back (protegido)'!$AH$6,5)))))</f>
        <v>0</v>
      </c>
      <c r="AQ58" t="b">
        <f>IF('3. Evaluation'!C61='Back (protegido)'!$AL$2,1,IF('3. Evaluation'!C61='Back (protegido)'!$AL$3,2,IF('3. Evaluation'!C61='Back (protegido)'!$AL$4,3,IF('3. Evaluation'!C61='Back (protegido)'!$AL$5,4,IF('3. Evaluation'!C61='Back (protegido)'!$AL$6,5)))))</f>
        <v>0</v>
      </c>
      <c r="AR58">
        <f t="shared" si="4"/>
        <v>0</v>
      </c>
    </row>
    <row r="59" spans="1:44">
      <c r="A59" t="str">
        <f>IF('1. Information'!H62="(Selecionar)",CONCATENATE("-",".",'1. Information'!F62," (",'1. Information'!J62,")"),IF('1. Information'!H62="Outra",CONCATENATE('1. Information'!I62,".",'1. Information'!F62," (",'1. Information'!J62,")"),CONCATENATE('1. Information'!H62,".",'1. Information'!F62," (",'1. Information'!J62,")")))</f>
        <v>. ()</v>
      </c>
      <c r="C59">
        <f t="shared" ca="1" si="7"/>
        <v>1966</v>
      </c>
      <c r="R59" t="str">
        <f>IF('2. Inspection'!C63="--","z",CONCATENATE('2. Inspection'!C63,".",'2. Inspection'!A63))</f>
        <v>z</v>
      </c>
      <c r="S59">
        <f t="shared" si="3"/>
        <v>200</v>
      </c>
      <c r="T59" t="e">
        <f>INDEX($R$1:$R$200,MATCH(ROWS($S$1:S59),$S$1:$S$200,0))</f>
        <v>#N/A</v>
      </c>
      <c r="AA59" t="str">
        <f t="shared" si="1"/>
        <v/>
      </c>
      <c r="AC59" t="str">
        <f t="shared" si="0"/>
        <v>z</v>
      </c>
      <c r="AD59">
        <f t="shared" si="2"/>
        <v>199</v>
      </c>
      <c r="AE59" t="e">
        <f>INDEX($AC$1:$AC$200,MATCH(ROWS($AD$1:AD59),$AD$1:$AD$200,0))</f>
        <v>#N/A</v>
      </c>
      <c r="AF59" t="str">
        <f t="shared" si="6"/>
        <v/>
      </c>
      <c r="AP59" t="b">
        <f>IF('3. Evaluation'!B62='Back (protegido)'!$AH$2,1,IF('3. Evaluation'!B62='Back (protegido)'!$AH$3,2,IF('3. Evaluation'!B62='Back (protegido)'!$AH$4,3,IF('3. Evaluation'!B62='Back (protegido)'!$AH$5,4,IF('3. Evaluation'!B62='Back (protegido)'!$AH$6,5)))))</f>
        <v>0</v>
      </c>
      <c r="AQ59" t="b">
        <f>IF('3. Evaluation'!C62='Back (protegido)'!$AL$2,1,IF('3. Evaluation'!C62='Back (protegido)'!$AL$3,2,IF('3. Evaluation'!C62='Back (protegido)'!$AL$4,3,IF('3. Evaluation'!C62='Back (protegido)'!$AL$5,4,IF('3. Evaluation'!C62='Back (protegido)'!$AL$6,5)))))</f>
        <v>0</v>
      </c>
      <c r="AR59">
        <f t="shared" si="4"/>
        <v>0</v>
      </c>
    </row>
    <row r="60" spans="1:44">
      <c r="A60" t="str">
        <f>IF('1. Information'!H63="(Selecionar)",CONCATENATE("-",".",'1. Information'!F63," (",'1. Information'!J63,")"),IF('1. Information'!H63="Outra",CONCATENATE('1. Information'!I63,".",'1. Information'!F63," (",'1. Information'!J63,")"),CONCATENATE('1. Information'!H63,".",'1. Information'!F63," (",'1. Information'!J63,")")))</f>
        <v>. ()</v>
      </c>
      <c r="C60">
        <f t="shared" ca="1" si="7"/>
        <v>1965</v>
      </c>
      <c r="R60" t="str">
        <f>IF('2. Inspection'!C64="--","z",CONCATENATE('2. Inspection'!C64,".",'2. Inspection'!A64))</f>
        <v>z</v>
      </c>
      <c r="S60">
        <f t="shared" si="3"/>
        <v>200</v>
      </c>
      <c r="T60" t="e">
        <f>INDEX($R$1:$R$200,MATCH(ROWS($S$1:S60),$S$1:$S$200,0))</f>
        <v>#N/A</v>
      </c>
      <c r="AA60" t="str">
        <f t="shared" si="1"/>
        <v/>
      </c>
      <c r="AC60" t="str">
        <f t="shared" si="0"/>
        <v>z</v>
      </c>
      <c r="AD60">
        <f t="shared" si="2"/>
        <v>199</v>
      </c>
      <c r="AE60" t="e">
        <f>INDEX($AC$1:$AC$200,MATCH(ROWS($AD$1:AD60),$AD$1:$AD$200,0))</f>
        <v>#N/A</v>
      </c>
      <c r="AF60" t="str">
        <f t="shared" si="6"/>
        <v/>
      </c>
      <c r="AP60" t="b">
        <f>IF('3. Evaluation'!B63='Back (protegido)'!$AH$2,1,IF('3. Evaluation'!B63='Back (protegido)'!$AH$3,2,IF('3. Evaluation'!B63='Back (protegido)'!$AH$4,3,IF('3. Evaluation'!B63='Back (protegido)'!$AH$5,4,IF('3. Evaluation'!B63='Back (protegido)'!$AH$6,5)))))</f>
        <v>0</v>
      </c>
      <c r="AQ60" t="b">
        <f>IF('3. Evaluation'!C63='Back (protegido)'!$AL$2,1,IF('3. Evaluation'!C63='Back (protegido)'!$AL$3,2,IF('3. Evaluation'!C63='Back (protegido)'!$AL$4,3,IF('3. Evaluation'!C63='Back (protegido)'!$AL$5,4,IF('3. Evaluation'!C63='Back (protegido)'!$AL$6,5)))))</f>
        <v>0</v>
      </c>
      <c r="AR60">
        <f t="shared" si="4"/>
        <v>0</v>
      </c>
    </row>
    <row r="61" spans="1:44">
      <c r="A61" t="str">
        <f>IF('1. Information'!H64="(Selecionar)",CONCATENATE("-",".",'1. Information'!F64," (",'1. Information'!J64,")"),IF('1. Information'!H64="Outra",CONCATENATE('1. Information'!I64,".",'1. Information'!F64," (",'1. Information'!J64,")"),CONCATENATE('1. Information'!H64,".",'1. Information'!F64," (",'1. Information'!J64,")")))</f>
        <v>. ()</v>
      </c>
      <c r="C61">
        <f t="shared" ca="1" si="7"/>
        <v>1964</v>
      </c>
      <c r="R61" t="str">
        <f>IF('2. Inspection'!C65="--","z",CONCATENATE('2. Inspection'!C65,".",'2. Inspection'!A65))</f>
        <v>z</v>
      </c>
      <c r="S61">
        <f t="shared" si="3"/>
        <v>200</v>
      </c>
      <c r="T61" t="e">
        <f>INDEX($R$1:$R$200,MATCH(ROWS($S$1:S61),$S$1:$S$200,0))</f>
        <v>#N/A</v>
      </c>
      <c r="AA61" t="str">
        <f t="shared" si="1"/>
        <v/>
      </c>
      <c r="AC61" t="str">
        <f t="shared" si="0"/>
        <v>z</v>
      </c>
      <c r="AD61">
        <f t="shared" si="2"/>
        <v>199</v>
      </c>
      <c r="AE61" t="e">
        <f>INDEX($AC$1:$AC$200,MATCH(ROWS($AD$1:AD61),$AD$1:$AD$200,0))</f>
        <v>#N/A</v>
      </c>
      <c r="AF61" t="str">
        <f t="shared" si="6"/>
        <v/>
      </c>
      <c r="AP61" t="b">
        <f>IF('3. Evaluation'!B64='Back (protegido)'!$AH$2,1,IF('3. Evaluation'!B64='Back (protegido)'!$AH$3,2,IF('3. Evaluation'!B64='Back (protegido)'!$AH$4,3,IF('3. Evaluation'!B64='Back (protegido)'!$AH$5,4,IF('3. Evaluation'!B64='Back (protegido)'!$AH$6,5)))))</f>
        <v>0</v>
      </c>
      <c r="AQ61" t="b">
        <f>IF('3. Evaluation'!C64='Back (protegido)'!$AL$2,1,IF('3. Evaluation'!C64='Back (protegido)'!$AL$3,2,IF('3. Evaluation'!C64='Back (protegido)'!$AL$4,3,IF('3. Evaluation'!C64='Back (protegido)'!$AL$5,4,IF('3. Evaluation'!C64='Back (protegido)'!$AL$6,5)))))</f>
        <v>0</v>
      </c>
      <c r="AR61">
        <f t="shared" si="4"/>
        <v>0</v>
      </c>
    </row>
    <row r="62" spans="1:44">
      <c r="A62" t="str">
        <f>IF('1. Information'!H65="(Selecionar)",CONCATENATE("-",".",'1. Information'!F65," (",'1. Information'!J65,")"),IF('1. Information'!H65="Outra",CONCATENATE('1. Information'!I65,".",'1. Information'!F65," (",'1. Information'!J65,")"),CONCATENATE('1. Information'!H65,".",'1. Information'!F65," (",'1. Information'!J65,")")))</f>
        <v>. ()</v>
      </c>
      <c r="C62">
        <f t="shared" ca="1" si="7"/>
        <v>1963</v>
      </c>
      <c r="R62" t="str">
        <f>IF('2. Inspection'!C66="--","z",CONCATENATE('2. Inspection'!C66,".",'2. Inspection'!A66))</f>
        <v>z</v>
      </c>
      <c r="S62">
        <f t="shared" si="3"/>
        <v>200</v>
      </c>
      <c r="T62" t="e">
        <f>INDEX($R$1:$R$200,MATCH(ROWS($S$1:S62),$S$1:$S$200,0))</f>
        <v>#N/A</v>
      </c>
      <c r="AA62" t="str">
        <f t="shared" si="1"/>
        <v/>
      </c>
      <c r="AC62" t="str">
        <f t="shared" si="0"/>
        <v>z</v>
      </c>
      <c r="AD62">
        <f t="shared" si="2"/>
        <v>199</v>
      </c>
      <c r="AE62" t="e">
        <f>INDEX($AC$1:$AC$200,MATCH(ROWS($AD$1:AD62),$AD$1:$AD$200,0))</f>
        <v>#N/A</v>
      </c>
      <c r="AF62" t="str">
        <f t="shared" si="6"/>
        <v/>
      </c>
      <c r="AP62" t="b">
        <f>IF('3. Evaluation'!B65='Back (protegido)'!$AH$2,1,IF('3. Evaluation'!B65='Back (protegido)'!$AH$3,2,IF('3. Evaluation'!B65='Back (protegido)'!$AH$4,3,IF('3. Evaluation'!B65='Back (protegido)'!$AH$5,4,IF('3. Evaluation'!B65='Back (protegido)'!$AH$6,5)))))</f>
        <v>0</v>
      </c>
      <c r="AQ62" t="b">
        <f>IF('3. Evaluation'!C65='Back (protegido)'!$AL$2,1,IF('3. Evaluation'!C65='Back (protegido)'!$AL$3,2,IF('3. Evaluation'!C65='Back (protegido)'!$AL$4,3,IF('3. Evaluation'!C65='Back (protegido)'!$AL$5,4,IF('3. Evaluation'!C65='Back (protegido)'!$AL$6,5)))))</f>
        <v>0</v>
      </c>
      <c r="AR62">
        <f t="shared" si="4"/>
        <v>0</v>
      </c>
    </row>
    <row r="63" spans="1:44">
      <c r="A63" t="str">
        <f>IF('1. Information'!H66="(Selecionar)",CONCATENATE("-",".",'1. Information'!F66," (",'1. Information'!J66,")"),IF('1. Information'!H66="Outra",CONCATENATE('1. Information'!I66,".",'1. Information'!F66," (",'1. Information'!J66,")"),CONCATENATE('1. Information'!H66,".",'1. Information'!F66," (",'1. Information'!J66,")")))</f>
        <v>. ()</v>
      </c>
      <c r="C63">
        <f t="shared" ca="1" si="7"/>
        <v>1962</v>
      </c>
      <c r="R63" t="str">
        <f>IF('2. Inspection'!C67="--","z",CONCATENATE('2. Inspection'!C67,".",'2. Inspection'!A67))</f>
        <v>z</v>
      </c>
      <c r="S63">
        <f t="shared" si="3"/>
        <v>200</v>
      </c>
      <c r="T63" t="e">
        <f>INDEX($R$1:$R$200,MATCH(ROWS($S$1:S63),$S$1:$S$200,0))</f>
        <v>#N/A</v>
      </c>
      <c r="AA63" t="str">
        <f t="shared" si="1"/>
        <v/>
      </c>
      <c r="AC63" t="str">
        <f t="shared" si="0"/>
        <v>z</v>
      </c>
      <c r="AD63">
        <f t="shared" si="2"/>
        <v>199</v>
      </c>
      <c r="AE63" t="e">
        <f>INDEX($AC$1:$AC$200,MATCH(ROWS($AD$1:AD63),$AD$1:$AD$200,0))</f>
        <v>#N/A</v>
      </c>
      <c r="AF63" t="str">
        <f t="shared" si="6"/>
        <v/>
      </c>
      <c r="AP63" t="b">
        <f>IF('3. Evaluation'!B66='Back (protegido)'!$AH$2,1,IF('3. Evaluation'!B66='Back (protegido)'!$AH$3,2,IF('3. Evaluation'!B66='Back (protegido)'!$AH$4,3,IF('3. Evaluation'!B66='Back (protegido)'!$AH$5,4,IF('3. Evaluation'!B66='Back (protegido)'!$AH$6,5)))))</f>
        <v>0</v>
      </c>
      <c r="AQ63" t="b">
        <f>IF('3. Evaluation'!C66='Back (protegido)'!$AL$2,1,IF('3. Evaluation'!C66='Back (protegido)'!$AL$3,2,IF('3. Evaluation'!C66='Back (protegido)'!$AL$4,3,IF('3. Evaluation'!C66='Back (protegido)'!$AL$5,4,IF('3. Evaluation'!C66='Back (protegido)'!$AL$6,5)))))</f>
        <v>0</v>
      </c>
      <c r="AR63">
        <f t="shared" si="4"/>
        <v>0</v>
      </c>
    </row>
    <row r="64" spans="1:44">
      <c r="A64" t="str">
        <f>IF('1. Information'!H67="(Selecionar)",CONCATENATE("-",".",'1. Information'!F67," (",'1. Information'!J67,")"),IF('1. Information'!H67="Outra",CONCATENATE('1. Information'!I67,".",'1. Information'!F67," (",'1. Information'!J67,")"),CONCATENATE('1. Information'!H67,".",'1. Information'!F67," (",'1. Information'!J67,")")))</f>
        <v>. ()</v>
      </c>
      <c r="C64">
        <f t="shared" ca="1" si="7"/>
        <v>1961</v>
      </c>
      <c r="R64" t="str">
        <f>IF('2. Inspection'!C68="--","z",CONCATENATE('2. Inspection'!C68,".",'2. Inspection'!A68))</f>
        <v>z</v>
      </c>
      <c r="S64">
        <f t="shared" si="3"/>
        <v>200</v>
      </c>
      <c r="T64" t="e">
        <f>INDEX($R$1:$R$200,MATCH(ROWS($S$1:S64),$S$1:$S$200,0))</f>
        <v>#N/A</v>
      </c>
      <c r="AA64" t="str">
        <f t="shared" si="1"/>
        <v/>
      </c>
      <c r="AC64" t="str">
        <f t="shared" si="0"/>
        <v>z</v>
      </c>
      <c r="AD64">
        <f t="shared" si="2"/>
        <v>199</v>
      </c>
      <c r="AE64" t="e">
        <f>INDEX($AC$1:$AC$200,MATCH(ROWS($AD$1:AD64),$AD$1:$AD$200,0))</f>
        <v>#N/A</v>
      </c>
      <c r="AF64" t="str">
        <f t="shared" si="6"/>
        <v/>
      </c>
      <c r="AP64" t="b">
        <f>IF('3. Evaluation'!B67='Back (protegido)'!$AH$2,1,IF('3. Evaluation'!B67='Back (protegido)'!$AH$3,2,IF('3. Evaluation'!B67='Back (protegido)'!$AH$4,3,IF('3. Evaluation'!B67='Back (protegido)'!$AH$5,4,IF('3. Evaluation'!B67='Back (protegido)'!$AH$6,5)))))</f>
        <v>0</v>
      </c>
      <c r="AQ64" t="b">
        <f>IF('3. Evaluation'!C67='Back (protegido)'!$AL$2,1,IF('3. Evaluation'!C67='Back (protegido)'!$AL$3,2,IF('3. Evaluation'!C67='Back (protegido)'!$AL$4,3,IF('3. Evaluation'!C67='Back (protegido)'!$AL$5,4,IF('3. Evaluation'!C67='Back (protegido)'!$AL$6,5)))))</f>
        <v>0</v>
      </c>
      <c r="AR64">
        <f t="shared" si="4"/>
        <v>0</v>
      </c>
    </row>
    <row r="65" spans="1:44">
      <c r="A65" t="str">
        <f>IF('1. Information'!H68="(Selecionar)",CONCATENATE("-",".",'1. Information'!F68," (",'1. Information'!J68,")"),IF('1. Information'!H68="Outra",CONCATENATE('1. Information'!I68,".",'1. Information'!F68," (",'1. Information'!J68,")"),CONCATENATE('1. Information'!H68,".",'1. Information'!F68," (",'1. Information'!J68,")")))</f>
        <v>. ()</v>
      </c>
      <c r="C65">
        <f t="shared" ca="1" si="7"/>
        <v>1960</v>
      </c>
      <c r="R65" t="str">
        <f>IF('2. Inspection'!C69="--","z",CONCATENATE('2. Inspection'!C69,".",'2. Inspection'!A69))</f>
        <v>z</v>
      </c>
      <c r="S65">
        <f t="shared" si="3"/>
        <v>200</v>
      </c>
      <c r="T65" t="e">
        <f>INDEX($R$1:$R$200,MATCH(ROWS($S$1:S65),$S$1:$S$200,0))</f>
        <v>#N/A</v>
      </c>
      <c r="AA65" t="str">
        <f t="shared" si="1"/>
        <v/>
      </c>
      <c r="AC65" t="str">
        <f t="shared" ref="AC65:AC128" si="8">IF(OR(LEFT(AA65,2)="A.",LEFT(AA65,2)="B.",AA65=""),"z",IF(LEFT(AA65,4)="B/C.",MID(AA65,5,LEN(AA65)),MID(AA65,3,LEN(AA65))))</f>
        <v>z</v>
      </c>
      <c r="AD65">
        <f t="shared" si="2"/>
        <v>199</v>
      </c>
      <c r="AE65" t="e">
        <f>INDEX($AC$1:$AC$200,MATCH(ROWS($AD$1:AD65),$AD$1:$AD$200,0))</f>
        <v>#N/A</v>
      </c>
      <c r="AF65" t="str">
        <f t="shared" si="6"/>
        <v/>
      </c>
      <c r="AP65" t="b">
        <f>IF('3. Evaluation'!B68='Back (protegido)'!$AH$2,1,IF('3. Evaluation'!B68='Back (protegido)'!$AH$3,2,IF('3. Evaluation'!B68='Back (protegido)'!$AH$4,3,IF('3. Evaluation'!B68='Back (protegido)'!$AH$5,4,IF('3. Evaluation'!B68='Back (protegido)'!$AH$6,5)))))</f>
        <v>0</v>
      </c>
      <c r="AQ65" t="b">
        <f>IF('3. Evaluation'!C68='Back (protegido)'!$AL$2,1,IF('3. Evaluation'!C68='Back (protegido)'!$AL$3,2,IF('3. Evaluation'!C68='Back (protegido)'!$AL$4,3,IF('3. Evaluation'!C68='Back (protegido)'!$AL$5,4,IF('3. Evaluation'!C68='Back (protegido)'!$AL$6,5)))))</f>
        <v>0</v>
      </c>
      <c r="AR65">
        <f t="shared" si="4"/>
        <v>0</v>
      </c>
    </row>
    <row r="66" spans="1:44">
      <c r="A66" t="str">
        <f>IF('1. Information'!H69="(Selecionar)",CONCATENATE("-",".",'1. Information'!F69," (",'1. Information'!J69,")"),IF('1. Information'!H69="Outra",CONCATENATE('1. Information'!I69,".",'1. Information'!F69," (",'1. Information'!J69,")"),CONCATENATE('1. Information'!H69,".",'1. Information'!F69," (",'1. Information'!J69,")")))</f>
        <v>. ()</v>
      </c>
      <c r="C66">
        <f t="shared" ca="1" si="7"/>
        <v>1959</v>
      </c>
      <c r="R66" t="str">
        <f>IF('2. Inspection'!C70="--","z",CONCATENATE('2. Inspection'!C70,".",'2. Inspection'!A70))</f>
        <v>z</v>
      </c>
      <c r="S66">
        <f t="shared" si="3"/>
        <v>200</v>
      </c>
      <c r="T66" t="e">
        <f>INDEX($R$1:$R$200,MATCH(ROWS($S$1:S66),$S$1:$S$200,0))</f>
        <v>#N/A</v>
      </c>
      <c r="AA66" t="str">
        <f t="shared" ref="AA66:AA129" si="9">IFERROR(T66,"")</f>
        <v/>
      </c>
      <c r="AC66" t="str">
        <f t="shared" si="8"/>
        <v>z</v>
      </c>
      <c r="AD66">
        <f t="shared" ref="AD66:AD129" si="10">COUNTIF($AC$1:$AC$200,"&lt;="&amp;$AC66)</f>
        <v>199</v>
      </c>
      <c r="AE66" t="e">
        <f>INDEX($AC$1:$AC$200,MATCH(ROWS($AD$1:AD66),$AD$1:$AD$200,0))</f>
        <v>#N/A</v>
      </c>
      <c r="AF66" t="str">
        <f t="shared" si="6"/>
        <v/>
      </c>
      <c r="AP66" t="b">
        <f>IF('3. Evaluation'!B69='Back (protegido)'!$AH$2,1,IF('3. Evaluation'!B69='Back (protegido)'!$AH$3,2,IF('3. Evaluation'!B69='Back (protegido)'!$AH$4,3,IF('3. Evaluation'!B69='Back (protegido)'!$AH$5,4,IF('3. Evaluation'!B69='Back (protegido)'!$AH$6,5)))))</f>
        <v>0</v>
      </c>
      <c r="AQ66" t="b">
        <f>IF('3. Evaluation'!C69='Back (protegido)'!$AL$2,1,IF('3. Evaluation'!C69='Back (protegido)'!$AL$3,2,IF('3. Evaluation'!C69='Back (protegido)'!$AL$4,3,IF('3. Evaluation'!C69='Back (protegido)'!$AL$5,4,IF('3. Evaluation'!C69='Back (protegido)'!$AL$6,5)))))</f>
        <v>0</v>
      </c>
      <c r="AR66">
        <f t="shared" si="4"/>
        <v>0</v>
      </c>
    </row>
    <row r="67" spans="1:44">
      <c r="A67" t="str">
        <f>IF('1. Information'!H70="(Selecionar)",CONCATENATE("-",".",'1. Information'!F70," (",'1. Information'!J70,")"),IF('1. Information'!H70="Outra",CONCATENATE('1. Information'!I70,".",'1. Information'!F70," (",'1. Information'!J70,")"),CONCATENATE('1. Information'!H70,".",'1. Information'!F70," (",'1. Information'!J70,")")))</f>
        <v>. ()</v>
      </c>
      <c r="C67">
        <f t="shared" ca="1" si="7"/>
        <v>1958</v>
      </c>
      <c r="R67" t="str">
        <f>IF('2. Inspection'!C71="--","z",CONCATENATE('2. Inspection'!C71,".",'2. Inspection'!A71))</f>
        <v>z</v>
      </c>
      <c r="S67">
        <f t="shared" ref="S67:S130" si="11">COUNTIF($R$1:$R$200,"&lt;="&amp;$R67)</f>
        <v>200</v>
      </c>
      <c r="T67" t="e">
        <f>INDEX($R$1:$R$200,MATCH(ROWS($S$1:S67),$S$1:$S$200,0))</f>
        <v>#N/A</v>
      </c>
      <c r="AA67" t="str">
        <f t="shared" si="9"/>
        <v/>
      </c>
      <c r="AC67" t="str">
        <f t="shared" si="8"/>
        <v>z</v>
      </c>
      <c r="AD67">
        <f t="shared" si="10"/>
        <v>199</v>
      </c>
      <c r="AE67" t="e">
        <f>INDEX($AC$1:$AC$200,MATCH(ROWS($AD$1:AD67),$AD$1:$AD$200,0))</f>
        <v>#N/A</v>
      </c>
      <c r="AF67" t="str">
        <f t="shared" si="6"/>
        <v/>
      </c>
      <c r="AP67" t="b">
        <f>IF('3. Evaluation'!B70='Back (protegido)'!$AH$2,1,IF('3. Evaluation'!B70='Back (protegido)'!$AH$3,2,IF('3. Evaluation'!B70='Back (protegido)'!$AH$4,3,IF('3. Evaluation'!B70='Back (protegido)'!$AH$5,4,IF('3. Evaluation'!B70='Back (protegido)'!$AH$6,5)))))</f>
        <v>0</v>
      </c>
      <c r="AQ67" t="b">
        <f>IF('3. Evaluation'!C70='Back (protegido)'!$AL$2,1,IF('3. Evaluation'!C70='Back (protegido)'!$AL$3,2,IF('3. Evaluation'!C70='Back (protegido)'!$AL$4,3,IF('3. Evaluation'!C70='Back (protegido)'!$AL$5,4,IF('3. Evaluation'!C70='Back (protegido)'!$AL$6,5)))))</f>
        <v>0</v>
      </c>
      <c r="AR67">
        <f t="shared" ref="AR67:AR130" si="12">AP67*AQ67</f>
        <v>0</v>
      </c>
    </row>
    <row r="68" spans="1:44">
      <c r="A68" t="str">
        <f>IF('1. Information'!H71="(Selecionar)",CONCATENATE("-",".",'1. Information'!F71," (",'1. Information'!J71,")"),IF('1. Information'!H71="Outra",CONCATENATE('1. Information'!I71,".",'1. Information'!F71," (",'1. Information'!J71,")"),CONCATENATE('1. Information'!H71,".",'1. Information'!F71," (",'1. Information'!J71,")")))</f>
        <v>. ()</v>
      </c>
      <c r="C68">
        <f t="shared" ca="1" si="7"/>
        <v>1957</v>
      </c>
      <c r="R68" t="str">
        <f>IF('2. Inspection'!C72="--","z",CONCATENATE('2. Inspection'!C72,".",'2. Inspection'!A72))</f>
        <v>z</v>
      </c>
      <c r="S68">
        <f t="shared" si="11"/>
        <v>200</v>
      </c>
      <c r="T68" t="e">
        <f>INDEX($R$1:$R$200,MATCH(ROWS($S$1:S68),$S$1:$S$200,0))</f>
        <v>#N/A</v>
      </c>
      <c r="AA68" t="str">
        <f t="shared" si="9"/>
        <v/>
      </c>
      <c r="AC68" t="str">
        <f t="shared" si="8"/>
        <v>z</v>
      </c>
      <c r="AD68">
        <f t="shared" si="10"/>
        <v>199</v>
      </c>
      <c r="AE68" t="e">
        <f>INDEX($AC$1:$AC$200,MATCH(ROWS($AD$1:AD68),$AD$1:$AD$200,0))</f>
        <v>#N/A</v>
      </c>
      <c r="AF68" t="str">
        <f t="shared" si="6"/>
        <v/>
      </c>
      <c r="AP68" t="b">
        <f>IF('3. Evaluation'!B71='Back (protegido)'!$AH$2,1,IF('3. Evaluation'!B71='Back (protegido)'!$AH$3,2,IF('3. Evaluation'!B71='Back (protegido)'!$AH$4,3,IF('3. Evaluation'!B71='Back (protegido)'!$AH$5,4,IF('3. Evaluation'!B71='Back (protegido)'!$AH$6,5)))))</f>
        <v>0</v>
      </c>
      <c r="AQ68" t="b">
        <f>IF('3. Evaluation'!C71='Back (protegido)'!$AL$2,1,IF('3. Evaluation'!C71='Back (protegido)'!$AL$3,2,IF('3. Evaluation'!C71='Back (protegido)'!$AL$4,3,IF('3. Evaluation'!C71='Back (protegido)'!$AL$5,4,IF('3. Evaluation'!C71='Back (protegido)'!$AL$6,5)))))</f>
        <v>0</v>
      </c>
      <c r="AR68">
        <f t="shared" si="12"/>
        <v>0</v>
      </c>
    </row>
    <row r="69" spans="1:44">
      <c r="A69" t="str">
        <f>IF('1. Information'!H72="(Selecionar)",CONCATENATE("-",".",'1. Information'!F72," (",'1. Information'!J72,")"),IF('1. Information'!H72="Outra",CONCATENATE('1. Information'!I72,".",'1. Information'!F72," (",'1. Information'!J72,")"),CONCATENATE('1. Information'!H72,".",'1. Information'!F72," (",'1. Information'!J72,")")))</f>
        <v>. ()</v>
      </c>
      <c r="C69">
        <f t="shared" ca="1" si="7"/>
        <v>1956</v>
      </c>
      <c r="R69" t="str">
        <f>IF('2. Inspection'!C73="--","z",CONCATENATE('2. Inspection'!C73,".",'2. Inspection'!A73))</f>
        <v>z</v>
      </c>
      <c r="S69">
        <f t="shared" si="11"/>
        <v>200</v>
      </c>
      <c r="T69" t="e">
        <f>INDEX($R$1:$R$200,MATCH(ROWS($S$1:S69),$S$1:$S$200,0))</f>
        <v>#N/A</v>
      </c>
      <c r="AA69" t="str">
        <f t="shared" si="9"/>
        <v/>
      </c>
      <c r="AC69" t="str">
        <f t="shared" si="8"/>
        <v>z</v>
      </c>
      <c r="AD69">
        <f t="shared" si="10"/>
        <v>199</v>
      </c>
      <c r="AE69" t="e">
        <f>INDEX($AC$1:$AC$200,MATCH(ROWS($AD$1:AD69),$AD$1:$AD$200,0))</f>
        <v>#N/A</v>
      </c>
      <c r="AF69" t="str">
        <f t="shared" ref="AF69:AF132" si="13">IFERROR(AE68,"")</f>
        <v/>
      </c>
      <c r="AP69" t="b">
        <f>IF('3. Evaluation'!B72='Back (protegido)'!$AH$2,1,IF('3. Evaluation'!B72='Back (protegido)'!$AH$3,2,IF('3. Evaluation'!B72='Back (protegido)'!$AH$4,3,IF('3. Evaluation'!B72='Back (protegido)'!$AH$5,4,IF('3. Evaluation'!B72='Back (protegido)'!$AH$6,5)))))</f>
        <v>0</v>
      </c>
      <c r="AQ69" t="b">
        <f>IF('3. Evaluation'!C72='Back (protegido)'!$AL$2,1,IF('3. Evaluation'!C72='Back (protegido)'!$AL$3,2,IF('3. Evaluation'!C72='Back (protegido)'!$AL$4,3,IF('3. Evaluation'!C72='Back (protegido)'!$AL$5,4,IF('3. Evaluation'!C72='Back (protegido)'!$AL$6,5)))))</f>
        <v>0</v>
      </c>
      <c r="AR69">
        <f t="shared" si="12"/>
        <v>0</v>
      </c>
    </row>
    <row r="70" spans="1:44">
      <c r="A70" t="str">
        <f>IF('1. Information'!H73="(Selecionar)",CONCATENATE("-",".",'1. Information'!F73," (",'1. Information'!J73,")"),IF('1. Information'!H73="Outra",CONCATENATE('1. Information'!I73,".",'1. Information'!F73," (",'1. Information'!J73,")"),CONCATENATE('1. Information'!H73,".",'1. Information'!F73," (",'1. Information'!J73,")")))</f>
        <v>. ()</v>
      </c>
      <c r="C70">
        <f t="shared" ca="1" si="7"/>
        <v>1955</v>
      </c>
      <c r="R70" t="str">
        <f>IF('2. Inspection'!C74="--","z",CONCATENATE('2. Inspection'!C74,".",'2. Inspection'!A74))</f>
        <v>z</v>
      </c>
      <c r="S70">
        <f t="shared" si="11"/>
        <v>200</v>
      </c>
      <c r="T70" t="e">
        <f>INDEX($R$1:$R$200,MATCH(ROWS($S$1:S70),$S$1:$S$200,0))</f>
        <v>#N/A</v>
      </c>
      <c r="AA70" t="str">
        <f t="shared" si="9"/>
        <v/>
      </c>
      <c r="AC70" t="str">
        <f t="shared" si="8"/>
        <v>z</v>
      </c>
      <c r="AD70">
        <f t="shared" si="10"/>
        <v>199</v>
      </c>
      <c r="AE70" t="e">
        <f>INDEX($AC$1:$AC$200,MATCH(ROWS($AD$1:AD70),$AD$1:$AD$200,0))</f>
        <v>#N/A</v>
      </c>
      <c r="AF70" t="str">
        <f t="shared" si="13"/>
        <v/>
      </c>
      <c r="AP70" t="b">
        <f>IF('3. Evaluation'!B73='Back (protegido)'!$AH$2,1,IF('3. Evaluation'!B73='Back (protegido)'!$AH$3,2,IF('3. Evaluation'!B73='Back (protegido)'!$AH$4,3,IF('3. Evaluation'!B73='Back (protegido)'!$AH$5,4,IF('3. Evaluation'!B73='Back (protegido)'!$AH$6,5)))))</f>
        <v>0</v>
      </c>
      <c r="AQ70" t="b">
        <f>IF('3. Evaluation'!C73='Back (protegido)'!$AL$2,1,IF('3. Evaluation'!C73='Back (protegido)'!$AL$3,2,IF('3. Evaluation'!C73='Back (protegido)'!$AL$4,3,IF('3. Evaluation'!C73='Back (protegido)'!$AL$5,4,IF('3. Evaluation'!C73='Back (protegido)'!$AL$6,5)))))</f>
        <v>0</v>
      </c>
      <c r="AR70">
        <f t="shared" si="12"/>
        <v>0</v>
      </c>
    </row>
    <row r="71" spans="1:44">
      <c r="A71" t="str">
        <f>IF('1. Information'!H74="(Selecionar)",CONCATENATE("-",".",'1. Information'!F74," (",'1. Information'!J74,")"),IF('1. Information'!H74="Outra",CONCATENATE('1. Information'!I74,".",'1. Information'!F74," (",'1. Information'!J74,")"),CONCATENATE('1. Information'!H74,".",'1. Information'!F74," (",'1. Information'!J74,")")))</f>
        <v>. ()</v>
      </c>
      <c r="C71">
        <f t="shared" ca="1" si="7"/>
        <v>1954</v>
      </c>
      <c r="R71" t="str">
        <f>IF('2. Inspection'!C75="--","z",CONCATENATE('2. Inspection'!C75,".",'2. Inspection'!A75))</f>
        <v>z</v>
      </c>
      <c r="S71">
        <f t="shared" si="11"/>
        <v>200</v>
      </c>
      <c r="T71" t="e">
        <f>INDEX($R$1:$R$200,MATCH(ROWS($S$1:S71),$S$1:$S$200,0))</f>
        <v>#N/A</v>
      </c>
      <c r="AA71" t="str">
        <f t="shared" si="9"/>
        <v/>
      </c>
      <c r="AC71" t="str">
        <f t="shared" si="8"/>
        <v>z</v>
      </c>
      <c r="AD71">
        <f t="shared" si="10"/>
        <v>199</v>
      </c>
      <c r="AE71" t="e">
        <f>INDEX($AC$1:$AC$200,MATCH(ROWS($AD$1:AD71),$AD$1:$AD$200,0))</f>
        <v>#N/A</v>
      </c>
      <c r="AF71" t="str">
        <f t="shared" si="13"/>
        <v/>
      </c>
      <c r="AP71" t="b">
        <f>IF('3. Evaluation'!B74='Back (protegido)'!$AH$2,1,IF('3. Evaluation'!B74='Back (protegido)'!$AH$3,2,IF('3. Evaluation'!B74='Back (protegido)'!$AH$4,3,IF('3. Evaluation'!B74='Back (protegido)'!$AH$5,4,IF('3. Evaluation'!B74='Back (protegido)'!$AH$6,5)))))</f>
        <v>0</v>
      </c>
      <c r="AQ71" t="b">
        <f>IF('3. Evaluation'!C74='Back (protegido)'!$AL$2,1,IF('3. Evaluation'!C74='Back (protegido)'!$AL$3,2,IF('3. Evaluation'!C74='Back (protegido)'!$AL$4,3,IF('3. Evaluation'!C74='Back (protegido)'!$AL$5,4,IF('3. Evaluation'!C74='Back (protegido)'!$AL$6,5)))))</f>
        <v>0</v>
      </c>
      <c r="AR71">
        <f t="shared" si="12"/>
        <v>0</v>
      </c>
    </row>
    <row r="72" spans="1:44">
      <c r="A72" t="str">
        <f>IF('1. Information'!H75="(Selecionar)",CONCATENATE("-",".",'1. Information'!F75," (",'1. Information'!J75,")"),IF('1. Information'!H75="Outra",CONCATENATE('1. Information'!I75,".",'1. Information'!F75," (",'1. Information'!J75,")"),CONCATENATE('1. Information'!H75,".",'1. Information'!F75," (",'1. Information'!J75,")")))</f>
        <v>. ()</v>
      </c>
      <c r="C72">
        <f t="shared" ca="1" si="7"/>
        <v>1953</v>
      </c>
      <c r="R72" t="str">
        <f>IF('2. Inspection'!C76="--","z",CONCATENATE('2. Inspection'!C76,".",'2. Inspection'!A76))</f>
        <v>z</v>
      </c>
      <c r="S72">
        <f t="shared" si="11"/>
        <v>200</v>
      </c>
      <c r="T72" t="e">
        <f>INDEX($R$1:$R$200,MATCH(ROWS($S$1:S72),$S$1:$S$200,0))</f>
        <v>#N/A</v>
      </c>
      <c r="AA72" t="str">
        <f t="shared" si="9"/>
        <v/>
      </c>
      <c r="AC72" t="str">
        <f t="shared" si="8"/>
        <v>z</v>
      </c>
      <c r="AD72">
        <f t="shared" si="10"/>
        <v>199</v>
      </c>
      <c r="AE72" t="e">
        <f>INDEX($AC$1:$AC$200,MATCH(ROWS($AD$1:AD72),$AD$1:$AD$200,0))</f>
        <v>#N/A</v>
      </c>
      <c r="AF72" t="str">
        <f t="shared" si="13"/>
        <v/>
      </c>
      <c r="AP72" t="b">
        <f>IF('3. Evaluation'!B75='Back (protegido)'!$AH$2,1,IF('3. Evaluation'!B75='Back (protegido)'!$AH$3,2,IF('3. Evaluation'!B75='Back (protegido)'!$AH$4,3,IF('3. Evaluation'!B75='Back (protegido)'!$AH$5,4,IF('3. Evaluation'!B75='Back (protegido)'!$AH$6,5)))))</f>
        <v>0</v>
      </c>
      <c r="AQ72" t="b">
        <f>IF('3. Evaluation'!C75='Back (protegido)'!$AL$2,1,IF('3. Evaluation'!C75='Back (protegido)'!$AL$3,2,IF('3. Evaluation'!C75='Back (protegido)'!$AL$4,3,IF('3. Evaluation'!C75='Back (protegido)'!$AL$5,4,IF('3. Evaluation'!C75='Back (protegido)'!$AL$6,5)))))</f>
        <v>0</v>
      </c>
      <c r="AR72">
        <f t="shared" si="12"/>
        <v>0</v>
      </c>
    </row>
    <row r="73" spans="1:44">
      <c r="A73" t="str">
        <f>IF('1. Information'!H76="(Selecionar)",CONCATENATE("-",".",'1. Information'!F76," (",'1. Information'!J76,")"),IF('1. Information'!H76="Outra",CONCATENATE('1. Information'!I76,".",'1. Information'!F76," (",'1. Information'!J76,")"),CONCATENATE('1. Information'!H76,".",'1. Information'!F76," (",'1. Information'!J76,")")))</f>
        <v>. ()</v>
      </c>
      <c r="C73">
        <f t="shared" ca="1" si="7"/>
        <v>1952</v>
      </c>
      <c r="R73" t="str">
        <f>IF('2. Inspection'!C77="--","z",CONCATENATE('2. Inspection'!C77,".",'2. Inspection'!A77))</f>
        <v>z</v>
      </c>
      <c r="S73">
        <f t="shared" si="11"/>
        <v>200</v>
      </c>
      <c r="T73" t="e">
        <f>INDEX($R$1:$R$200,MATCH(ROWS($S$1:S73),$S$1:$S$200,0))</f>
        <v>#N/A</v>
      </c>
      <c r="AA73" t="str">
        <f t="shared" si="9"/>
        <v/>
      </c>
      <c r="AC73" t="str">
        <f t="shared" si="8"/>
        <v>z</v>
      </c>
      <c r="AD73">
        <f t="shared" si="10"/>
        <v>199</v>
      </c>
      <c r="AE73" t="e">
        <f>INDEX($AC$1:$AC$200,MATCH(ROWS($AD$1:AD73),$AD$1:$AD$200,0))</f>
        <v>#N/A</v>
      </c>
      <c r="AF73" t="str">
        <f t="shared" si="13"/>
        <v/>
      </c>
      <c r="AP73" t="b">
        <f>IF('3. Evaluation'!B76='Back (protegido)'!$AH$2,1,IF('3. Evaluation'!B76='Back (protegido)'!$AH$3,2,IF('3. Evaluation'!B76='Back (protegido)'!$AH$4,3,IF('3. Evaluation'!B76='Back (protegido)'!$AH$5,4,IF('3. Evaluation'!B76='Back (protegido)'!$AH$6,5)))))</f>
        <v>0</v>
      </c>
      <c r="AQ73" t="b">
        <f>IF('3. Evaluation'!C76='Back (protegido)'!$AL$2,1,IF('3. Evaluation'!C76='Back (protegido)'!$AL$3,2,IF('3. Evaluation'!C76='Back (protegido)'!$AL$4,3,IF('3. Evaluation'!C76='Back (protegido)'!$AL$5,4,IF('3. Evaluation'!C76='Back (protegido)'!$AL$6,5)))))</f>
        <v>0</v>
      </c>
      <c r="AR73">
        <f t="shared" si="12"/>
        <v>0</v>
      </c>
    </row>
    <row r="74" spans="1:44">
      <c r="A74" t="str">
        <f>IF('1. Information'!H77="(Selecionar)",CONCATENATE("-",".",'1. Information'!F77," (",'1. Information'!J77,")"),IF('1. Information'!H77="Outra",CONCATENATE('1. Information'!I77,".",'1. Information'!F77," (",'1. Information'!J77,")"),CONCATENATE('1. Information'!H77,".",'1. Information'!F77," (",'1. Information'!J77,")")))</f>
        <v>. ()</v>
      </c>
      <c r="C74">
        <f t="shared" ref="C74:C137" ca="1" si="14">C73-1</f>
        <v>1951</v>
      </c>
      <c r="R74" t="str">
        <f>IF('2. Inspection'!C78="--","z",CONCATENATE('2. Inspection'!C78,".",'2. Inspection'!A78))</f>
        <v>z</v>
      </c>
      <c r="S74">
        <f t="shared" si="11"/>
        <v>200</v>
      </c>
      <c r="T74" t="e">
        <f>INDEX($R$1:$R$200,MATCH(ROWS($S$1:S74),$S$1:$S$200,0))</f>
        <v>#N/A</v>
      </c>
      <c r="AA74" t="str">
        <f t="shared" si="9"/>
        <v/>
      </c>
      <c r="AC74" t="str">
        <f t="shared" si="8"/>
        <v>z</v>
      </c>
      <c r="AD74">
        <f t="shared" si="10"/>
        <v>199</v>
      </c>
      <c r="AE74" t="e">
        <f>INDEX($AC$1:$AC$200,MATCH(ROWS($AD$1:AD74),$AD$1:$AD$200,0))</f>
        <v>#N/A</v>
      </c>
      <c r="AF74" t="str">
        <f t="shared" si="13"/>
        <v/>
      </c>
      <c r="AP74" t="b">
        <f>IF('3. Evaluation'!B77='Back (protegido)'!$AH$2,1,IF('3. Evaluation'!B77='Back (protegido)'!$AH$3,2,IF('3. Evaluation'!B77='Back (protegido)'!$AH$4,3,IF('3. Evaluation'!B77='Back (protegido)'!$AH$5,4,IF('3. Evaluation'!B77='Back (protegido)'!$AH$6,5)))))</f>
        <v>0</v>
      </c>
      <c r="AQ74" t="b">
        <f>IF('3. Evaluation'!C77='Back (protegido)'!$AL$2,1,IF('3. Evaluation'!C77='Back (protegido)'!$AL$3,2,IF('3. Evaluation'!C77='Back (protegido)'!$AL$4,3,IF('3. Evaluation'!C77='Back (protegido)'!$AL$5,4,IF('3. Evaluation'!C77='Back (protegido)'!$AL$6,5)))))</f>
        <v>0</v>
      </c>
      <c r="AR74">
        <f t="shared" si="12"/>
        <v>0</v>
      </c>
    </row>
    <row r="75" spans="1:44">
      <c r="A75" t="str">
        <f>IF('1. Information'!H78="(Selecionar)",CONCATENATE("-",".",'1. Information'!F78," (",'1. Information'!J78,")"),IF('1. Information'!H78="Outra",CONCATENATE('1. Information'!I78,".",'1. Information'!F78," (",'1. Information'!J78,")"),CONCATENATE('1. Information'!H78,".",'1. Information'!F78," (",'1. Information'!J78,")")))</f>
        <v>. ()</v>
      </c>
      <c r="C75">
        <f t="shared" ca="1" si="14"/>
        <v>1950</v>
      </c>
      <c r="R75" t="str">
        <f>IF('2. Inspection'!C79="--","z",CONCATENATE('2. Inspection'!C79,".",'2. Inspection'!A79))</f>
        <v>z</v>
      </c>
      <c r="S75">
        <f t="shared" si="11"/>
        <v>200</v>
      </c>
      <c r="T75" t="e">
        <f>INDEX($R$1:$R$200,MATCH(ROWS($S$1:S75),$S$1:$S$200,0))</f>
        <v>#N/A</v>
      </c>
      <c r="AA75" t="str">
        <f t="shared" si="9"/>
        <v/>
      </c>
      <c r="AC75" t="str">
        <f t="shared" si="8"/>
        <v>z</v>
      </c>
      <c r="AD75">
        <f t="shared" si="10"/>
        <v>199</v>
      </c>
      <c r="AE75" t="e">
        <f>INDEX($AC$1:$AC$200,MATCH(ROWS($AD$1:AD75),$AD$1:$AD$200,0))</f>
        <v>#N/A</v>
      </c>
      <c r="AF75" t="str">
        <f t="shared" si="13"/>
        <v/>
      </c>
      <c r="AP75" t="b">
        <f>IF('3. Evaluation'!B78='Back (protegido)'!$AH$2,1,IF('3. Evaluation'!B78='Back (protegido)'!$AH$3,2,IF('3. Evaluation'!B78='Back (protegido)'!$AH$4,3,IF('3. Evaluation'!B78='Back (protegido)'!$AH$5,4,IF('3. Evaluation'!B78='Back (protegido)'!$AH$6,5)))))</f>
        <v>0</v>
      </c>
      <c r="AQ75" t="b">
        <f>IF('3. Evaluation'!C78='Back (protegido)'!$AL$2,1,IF('3. Evaluation'!C78='Back (protegido)'!$AL$3,2,IF('3. Evaluation'!C78='Back (protegido)'!$AL$4,3,IF('3. Evaluation'!C78='Back (protegido)'!$AL$5,4,IF('3. Evaluation'!C78='Back (protegido)'!$AL$6,5)))))</f>
        <v>0</v>
      </c>
      <c r="AR75">
        <f t="shared" si="12"/>
        <v>0</v>
      </c>
    </row>
    <row r="76" spans="1:44">
      <c r="A76" t="str">
        <f>IF('1. Information'!H79="(Selecionar)",CONCATENATE("-",".",'1. Information'!F79," (",'1. Information'!J79,")"),IF('1. Information'!H79="Outra",CONCATENATE('1. Information'!I79,".",'1. Information'!F79," (",'1. Information'!J79,")"),CONCATENATE('1. Information'!H79,".",'1. Information'!F79," (",'1. Information'!J79,")")))</f>
        <v>. ()</v>
      </c>
      <c r="C76">
        <f t="shared" ca="1" si="14"/>
        <v>1949</v>
      </c>
      <c r="R76" t="str">
        <f>IF('2. Inspection'!C80="--","z",CONCATENATE('2. Inspection'!C80,".",'2. Inspection'!A80))</f>
        <v>z</v>
      </c>
      <c r="S76">
        <f t="shared" si="11"/>
        <v>200</v>
      </c>
      <c r="T76" t="e">
        <f>INDEX($R$1:$R$200,MATCH(ROWS($S$1:S76),$S$1:$S$200,0))</f>
        <v>#N/A</v>
      </c>
      <c r="AA76" t="str">
        <f t="shared" si="9"/>
        <v/>
      </c>
      <c r="AC76" t="str">
        <f t="shared" si="8"/>
        <v>z</v>
      </c>
      <c r="AD76">
        <f t="shared" si="10"/>
        <v>199</v>
      </c>
      <c r="AE76" t="e">
        <f>INDEX($AC$1:$AC$200,MATCH(ROWS($AD$1:AD76),$AD$1:$AD$200,0))</f>
        <v>#N/A</v>
      </c>
      <c r="AF76" t="str">
        <f t="shared" si="13"/>
        <v/>
      </c>
      <c r="AP76" t="b">
        <f>IF('3. Evaluation'!B79='Back (protegido)'!$AH$2,1,IF('3. Evaluation'!B79='Back (protegido)'!$AH$3,2,IF('3. Evaluation'!B79='Back (protegido)'!$AH$4,3,IF('3. Evaluation'!B79='Back (protegido)'!$AH$5,4,IF('3. Evaluation'!B79='Back (protegido)'!$AH$6,5)))))</f>
        <v>0</v>
      </c>
      <c r="AQ76" t="b">
        <f>IF('3. Evaluation'!C79='Back (protegido)'!$AL$2,1,IF('3. Evaluation'!C79='Back (protegido)'!$AL$3,2,IF('3. Evaluation'!C79='Back (protegido)'!$AL$4,3,IF('3. Evaluation'!C79='Back (protegido)'!$AL$5,4,IF('3. Evaluation'!C79='Back (protegido)'!$AL$6,5)))))</f>
        <v>0</v>
      </c>
      <c r="AR76">
        <f t="shared" si="12"/>
        <v>0</v>
      </c>
    </row>
    <row r="77" spans="1:44">
      <c r="A77" t="str">
        <f>IF('1. Information'!H80="(Selecionar)",CONCATENATE("-",".",'1. Information'!F80," (",'1. Information'!J80,")"),IF('1. Information'!H80="Outra",CONCATENATE('1. Information'!I80,".",'1. Information'!F80," (",'1. Information'!J80,")"),CONCATENATE('1. Information'!H80,".",'1. Information'!F80," (",'1. Information'!J80,")")))</f>
        <v>. ()</v>
      </c>
      <c r="C77">
        <f t="shared" ca="1" si="14"/>
        <v>1948</v>
      </c>
      <c r="R77" t="str">
        <f>IF('2. Inspection'!C81="--","z",CONCATENATE('2. Inspection'!C81,".",'2. Inspection'!A81))</f>
        <v>z</v>
      </c>
      <c r="S77">
        <f t="shared" si="11"/>
        <v>200</v>
      </c>
      <c r="T77" t="e">
        <f>INDEX($R$1:$R$200,MATCH(ROWS($S$1:S77),$S$1:$S$200,0))</f>
        <v>#N/A</v>
      </c>
      <c r="AA77" t="str">
        <f t="shared" si="9"/>
        <v/>
      </c>
      <c r="AC77" t="str">
        <f t="shared" si="8"/>
        <v>z</v>
      </c>
      <c r="AD77">
        <f t="shared" si="10"/>
        <v>199</v>
      </c>
      <c r="AE77" t="e">
        <f>INDEX($AC$1:$AC$200,MATCH(ROWS($AD$1:AD77),$AD$1:$AD$200,0))</f>
        <v>#N/A</v>
      </c>
      <c r="AF77" t="str">
        <f t="shared" si="13"/>
        <v/>
      </c>
      <c r="AP77" t="b">
        <f>IF('3. Evaluation'!B80='Back (protegido)'!$AH$2,1,IF('3. Evaluation'!B80='Back (protegido)'!$AH$3,2,IF('3. Evaluation'!B80='Back (protegido)'!$AH$4,3,IF('3. Evaluation'!B80='Back (protegido)'!$AH$5,4,IF('3. Evaluation'!B80='Back (protegido)'!$AH$6,5)))))</f>
        <v>0</v>
      </c>
      <c r="AQ77" t="b">
        <f>IF('3. Evaluation'!C80='Back (protegido)'!$AL$2,1,IF('3. Evaluation'!C80='Back (protegido)'!$AL$3,2,IF('3. Evaluation'!C80='Back (protegido)'!$AL$4,3,IF('3. Evaluation'!C80='Back (protegido)'!$AL$5,4,IF('3. Evaluation'!C80='Back (protegido)'!$AL$6,5)))))</f>
        <v>0</v>
      </c>
      <c r="AR77">
        <f t="shared" si="12"/>
        <v>0</v>
      </c>
    </row>
    <row r="78" spans="1:44">
      <c r="A78" t="str">
        <f>IF('1. Information'!H81="(Selecionar)",CONCATENATE("-",".",'1. Information'!F81," (",'1. Information'!J81,")"),IF('1. Information'!H81="Outra",CONCATENATE('1. Information'!I81,".",'1. Information'!F81," (",'1. Information'!J81,")"),CONCATENATE('1. Information'!H81,".",'1. Information'!F81," (",'1. Information'!J81,")")))</f>
        <v>. ()</v>
      </c>
      <c r="C78">
        <f t="shared" ca="1" si="14"/>
        <v>1947</v>
      </c>
      <c r="R78" t="str">
        <f>IF('2. Inspection'!C82="--","z",CONCATENATE('2. Inspection'!C82,".",'2. Inspection'!A82))</f>
        <v>z</v>
      </c>
      <c r="S78">
        <f t="shared" si="11"/>
        <v>200</v>
      </c>
      <c r="T78" t="e">
        <f>INDEX($R$1:$R$200,MATCH(ROWS($S$1:S78),$S$1:$S$200,0))</f>
        <v>#N/A</v>
      </c>
      <c r="AA78" t="str">
        <f t="shared" si="9"/>
        <v/>
      </c>
      <c r="AC78" t="str">
        <f t="shared" si="8"/>
        <v>z</v>
      </c>
      <c r="AD78">
        <f t="shared" si="10"/>
        <v>199</v>
      </c>
      <c r="AE78" t="e">
        <f>INDEX($AC$1:$AC$200,MATCH(ROWS($AD$1:AD78),$AD$1:$AD$200,0))</f>
        <v>#N/A</v>
      </c>
      <c r="AF78" t="str">
        <f t="shared" si="13"/>
        <v/>
      </c>
      <c r="AP78" t="b">
        <f>IF('3. Evaluation'!B81='Back (protegido)'!$AH$2,1,IF('3. Evaluation'!B81='Back (protegido)'!$AH$3,2,IF('3. Evaluation'!B81='Back (protegido)'!$AH$4,3,IF('3. Evaluation'!B81='Back (protegido)'!$AH$5,4,IF('3. Evaluation'!B81='Back (protegido)'!$AH$6,5)))))</f>
        <v>0</v>
      </c>
      <c r="AQ78" t="b">
        <f>IF('3. Evaluation'!C81='Back (protegido)'!$AL$2,1,IF('3. Evaluation'!C81='Back (protegido)'!$AL$3,2,IF('3. Evaluation'!C81='Back (protegido)'!$AL$4,3,IF('3. Evaluation'!C81='Back (protegido)'!$AL$5,4,IF('3. Evaluation'!C81='Back (protegido)'!$AL$6,5)))))</f>
        <v>0</v>
      </c>
      <c r="AR78">
        <f t="shared" si="12"/>
        <v>0</v>
      </c>
    </row>
    <row r="79" spans="1:44">
      <c r="A79" t="str">
        <f>IF('1. Information'!H82="(Selecionar)",CONCATENATE("-",".",'1. Information'!F82," (",'1. Information'!J82,")"),IF('1. Information'!H82="Outra",CONCATENATE('1. Information'!I82,".",'1. Information'!F82," (",'1. Information'!J82,")"),CONCATENATE('1. Information'!H82,".",'1. Information'!F82," (",'1. Information'!J82,")")))</f>
        <v>. ()</v>
      </c>
      <c r="C79">
        <f t="shared" ca="1" si="14"/>
        <v>1946</v>
      </c>
      <c r="R79" t="str">
        <f>IF('2. Inspection'!C83="--","z",CONCATENATE('2. Inspection'!C83,".",'2. Inspection'!A83))</f>
        <v>z</v>
      </c>
      <c r="S79">
        <f t="shared" si="11"/>
        <v>200</v>
      </c>
      <c r="T79" t="e">
        <f>INDEX($R$1:$R$200,MATCH(ROWS($S$1:S79),$S$1:$S$200,0))</f>
        <v>#N/A</v>
      </c>
      <c r="AA79" t="str">
        <f t="shared" si="9"/>
        <v/>
      </c>
      <c r="AC79" t="str">
        <f t="shared" si="8"/>
        <v>z</v>
      </c>
      <c r="AD79">
        <f t="shared" si="10"/>
        <v>199</v>
      </c>
      <c r="AE79" t="e">
        <f>INDEX($AC$1:$AC$200,MATCH(ROWS($AD$1:AD79),$AD$1:$AD$200,0))</f>
        <v>#N/A</v>
      </c>
      <c r="AF79" t="str">
        <f t="shared" si="13"/>
        <v/>
      </c>
      <c r="AP79" t="b">
        <f>IF('3. Evaluation'!B82='Back (protegido)'!$AH$2,1,IF('3. Evaluation'!B82='Back (protegido)'!$AH$3,2,IF('3. Evaluation'!B82='Back (protegido)'!$AH$4,3,IF('3. Evaluation'!B82='Back (protegido)'!$AH$5,4,IF('3. Evaluation'!B82='Back (protegido)'!$AH$6,5)))))</f>
        <v>0</v>
      </c>
      <c r="AQ79" t="b">
        <f>IF('3. Evaluation'!C82='Back (protegido)'!$AL$2,1,IF('3. Evaluation'!C82='Back (protegido)'!$AL$3,2,IF('3. Evaluation'!C82='Back (protegido)'!$AL$4,3,IF('3. Evaluation'!C82='Back (protegido)'!$AL$5,4,IF('3. Evaluation'!C82='Back (protegido)'!$AL$6,5)))))</f>
        <v>0</v>
      </c>
      <c r="AR79">
        <f t="shared" si="12"/>
        <v>0</v>
      </c>
    </row>
    <row r="80" spans="1:44">
      <c r="A80" t="str">
        <f>IF('1. Information'!H83="(Selecionar)",CONCATENATE("-",".",'1. Information'!F83," (",'1. Information'!J83,")"),IF('1. Information'!H83="Outra",CONCATENATE('1. Information'!I83,".",'1. Information'!F83," (",'1. Information'!J83,")"),CONCATENATE('1. Information'!H83,".",'1. Information'!F83," (",'1. Information'!J83,")")))</f>
        <v>. ()</v>
      </c>
      <c r="C80">
        <f t="shared" ca="1" si="14"/>
        <v>1945</v>
      </c>
      <c r="R80" t="str">
        <f>IF('2. Inspection'!C84="--","z",CONCATENATE('2. Inspection'!C84,".",'2. Inspection'!A84))</f>
        <v>z</v>
      </c>
      <c r="S80">
        <f t="shared" si="11"/>
        <v>200</v>
      </c>
      <c r="T80" t="e">
        <f>INDEX($R$1:$R$200,MATCH(ROWS($S$1:S80),$S$1:$S$200,0))</f>
        <v>#N/A</v>
      </c>
      <c r="AA80" t="str">
        <f t="shared" si="9"/>
        <v/>
      </c>
      <c r="AC80" t="str">
        <f t="shared" si="8"/>
        <v>z</v>
      </c>
      <c r="AD80">
        <f t="shared" si="10"/>
        <v>199</v>
      </c>
      <c r="AE80" t="e">
        <f>INDEX($AC$1:$AC$200,MATCH(ROWS($AD$1:AD80),$AD$1:$AD$200,0))</f>
        <v>#N/A</v>
      </c>
      <c r="AF80" t="str">
        <f t="shared" si="13"/>
        <v/>
      </c>
      <c r="AP80" t="b">
        <f>IF('3. Evaluation'!B83='Back (protegido)'!$AH$2,1,IF('3. Evaluation'!B83='Back (protegido)'!$AH$3,2,IF('3. Evaluation'!B83='Back (protegido)'!$AH$4,3,IF('3. Evaluation'!B83='Back (protegido)'!$AH$5,4,IF('3. Evaluation'!B83='Back (protegido)'!$AH$6,5)))))</f>
        <v>0</v>
      </c>
      <c r="AQ80" t="b">
        <f>IF('3. Evaluation'!C83='Back (protegido)'!$AL$2,1,IF('3. Evaluation'!C83='Back (protegido)'!$AL$3,2,IF('3. Evaluation'!C83='Back (protegido)'!$AL$4,3,IF('3. Evaluation'!C83='Back (protegido)'!$AL$5,4,IF('3. Evaluation'!C83='Back (protegido)'!$AL$6,5)))))</f>
        <v>0</v>
      </c>
      <c r="AR80">
        <f t="shared" si="12"/>
        <v>0</v>
      </c>
    </row>
    <row r="81" spans="1:44">
      <c r="A81" t="str">
        <f>IF('1. Information'!H84="(Selecionar)",CONCATENATE("-",".",'1. Information'!F84," (",'1. Information'!J84,")"),IF('1. Information'!H84="Outra",CONCATENATE('1. Information'!I84,".",'1. Information'!F84," (",'1. Information'!J84,")"),CONCATENATE('1. Information'!H84,".",'1. Information'!F84," (",'1. Information'!J84,")")))</f>
        <v>. ()</v>
      </c>
      <c r="C81">
        <f t="shared" ca="1" si="14"/>
        <v>1944</v>
      </c>
      <c r="R81" t="str">
        <f>IF('2. Inspection'!C85="--","z",CONCATENATE('2. Inspection'!C85,".",'2. Inspection'!A85))</f>
        <v>z</v>
      </c>
      <c r="S81">
        <f t="shared" si="11"/>
        <v>200</v>
      </c>
      <c r="T81" t="e">
        <f>INDEX($R$1:$R$200,MATCH(ROWS($S$1:S81),$S$1:$S$200,0))</f>
        <v>#N/A</v>
      </c>
      <c r="AA81" t="str">
        <f t="shared" si="9"/>
        <v/>
      </c>
      <c r="AC81" t="str">
        <f t="shared" si="8"/>
        <v>z</v>
      </c>
      <c r="AD81">
        <f t="shared" si="10"/>
        <v>199</v>
      </c>
      <c r="AE81" t="e">
        <f>INDEX($AC$1:$AC$200,MATCH(ROWS($AD$1:AD81),$AD$1:$AD$200,0))</f>
        <v>#N/A</v>
      </c>
      <c r="AF81" t="str">
        <f t="shared" si="13"/>
        <v/>
      </c>
      <c r="AP81" t="b">
        <f>IF('3. Evaluation'!B84='Back (protegido)'!$AH$2,1,IF('3. Evaluation'!B84='Back (protegido)'!$AH$3,2,IF('3. Evaluation'!B84='Back (protegido)'!$AH$4,3,IF('3. Evaluation'!B84='Back (protegido)'!$AH$5,4,IF('3. Evaluation'!B84='Back (protegido)'!$AH$6,5)))))</f>
        <v>0</v>
      </c>
      <c r="AQ81" t="b">
        <f>IF('3. Evaluation'!C84='Back (protegido)'!$AL$2,1,IF('3. Evaluation'!C84='Back (protegido)'!$AL$3,2,IF('3. Evaluation'!C84='Back (protegido)'!$AL$4,3,IF('3. Evaluation'!C84='Back (protegido)'!$AL$5,4,IF('3. Evaluation'!C84='Back (protegido)'!$AL$6,5)))))</f>
        <v>0</v>
      </c>
      <c r="AR81">
        <f t="shared" si="12"/>
        <v>0</v>
      </c>
    </row>
    <row r="82" spans="1:44">
      <c r="A82" t="str">
        <f>IF('1. Information'!H85="(Selecionar)",CONCATENATE("-",".",'1. Information'!F85," (",'1. Information'!J85,")"),IF('1. Information'!H85="Outra",CONCATENATE('1. Information'!I85,".",'1. Information'!F85," (",'1. Information'!J85,")"),CONCATENATE('1. Information'!H85,".",'1. Information'!F85," (",'1. Information'!J85,")")))</f>
        <v>. ()</v>
      </c>
      <c r="C82">
        <f t="shared" ca="1" si="14"/>
        <v>1943</v>
      </c>
      <c r="R82" t="str">
        <f>IF('2. Inspection'!C86="--","z",CONCATENATE('2. Inspection'!C86,".",'2. Inspection'!A86))</f>
        <v>z</v>
      </c>
      <c r="S82">
        <f t="shared" si="11"/>
        <v>200</v>
      </c>
      <c r="T82" t="e">
        <f>INDEX($R$1:$R$200,MATCH(ROWS($S$1:S82),$S$1:$S$200,0))</f>
        <v>#N/A</v>
      </c>
      <c r="AA82" t="str">
        <f t="shared" si="9"/>
        <v/>
      </c>
      <c r="AC82" t="str">
        <f t="shared" si="8"/>
        <v>z</v>
      </c>
      <c r="AD82">
        <f t="shared" si="10"/>
        <v>199</v>
      </c>
      <c r="AE82" t="e">
        <f>INDEX($AC$1:$AC$200,MATCH(ROWS($AD$1:AD82),$AD$1:$AD$200,0))</f>
        <v>#N/A</v>
      </c>
      <c r="AF82" t="str">
        <f t="shared" si="13"/>
        <v/>
      </c>
      <c r="AP82" t="b">
        <f>IF('3. Evaluation'!B85='Back (protegido)'!$AH$2,1,IF('3. Evaluation'!B85='Back (protegido)'!$AH$3,2,IF('3. Evaluation'!B85='Back (protegido)'!$AH$4,3,IF('3. Evaluation'!B85='Back (protegido)'!$AH$5,4,IF('3. Evaluation'!B85='Back (protegido)'!$AH$6,5)))))</f>
        <v>0</v>
      </c>
      <c r="AQ82" t="b">
        <f>IF('3. Evaluation'!C85='Back (protegido)'!$AL$2,1,IF('3. Evaluation'!C85='Back (protegido)'!$AL$3,2,IF('3. Evaluation'!C85='Back (protegido)'!$AL$4,3,IF('3. Evaluation'!C85='Back (protegido)'!$AL$5,4,IF('3. Evaluation'!C85='Back (protegido)'!$AL$6,5)))))</f>
        <v>0</v>
      </c>
      <c r="AR82">
        <f t="shared" si="12"/>
        <v>0</v>
      </c>
    </row>
    <row r="83" spans="1:44">
      <c r="A83" t="str">
        <f>IF('1. Information'!H86="(Selecionar)",CONCATENATE("-",".",'1. Information'!F86," (",'1. Information'!J86,")"),IF('1. Information'!H86="Outra",CONCATENATE('1. Information'!I86,".",'1. Information'!F86," (",'1. Information'!J86,")"),CONCATENATE('1. Information'!H86,".",'1. Information'!F86," (",'1. Information'!J86,")")))</f>
        <v>. ()</v>
      </c>
      <c r="C83">
        <f t="shared" ca="1" si="14"/>
        <v>1942</v>
      </c>
      <c r="R83" t="str">
        <f>IF('2. Inspection'!C87="--","z",CONCATENATE('2. Inspection'!C87,".",'2. Inspection'!A87))</f>
        <v>z</v>
      </c>
      <c r="S83">
        <f t="shared" si="11"/>
        <v>200</v>
      </c>
      <c r="T83" t="e">
        <f>INDEX($R$1:$R$200,MATCH(ROWS($S$1:S83),$S$1:$S$200,0))</f>
        <v>#N/A</v>
      </c>
      <c r="AA83" t="str">
        <f t="shared" si="9"/>
        <v/>
      </c>
      <c r="AC83" t="str">
        <f t="shared" si="8"/>
        <v>z</v>
      </c>
      <c r="AD83">
        <f t="shared" si="10"/>
        <v>199</v>
      </c>
      <c r="AE83" t="e">
        <f>INDEX($AC$1:$AC$200,MATCH(ROWS($AD$1:AD83),$AD$1:$AD$200,0))</f>
        <v>#N/A</v>
      </c>
      <c r="AF83" t="str">
        <f t="shared" si="13"/>
        <v/>
      </c>
      <c r="AP83" t="b">
        <f>IF('3. Evaluation'!B86='Back (protegido)'!$AH$2,1,IF('3. Evaluation'!B86='Back (protegido)'!$AH$3,2,IF('3. Evaluation'!B86='Back (protegido)'!$AH$4,3,IF('3. Evaluation'!B86='Back (protegido)'!$AH$5,4,IF('3. Evaluation'!B86='Back (protegido)'!$AH$6,5)))))</f>
        <v>0</v>
      </c>
      <c r="AQ83" t="b">
        <f>IF('3. Evaluation'!C86='Back (protegido)'!$AL$2,1,IF('3. Evaluation'!C86='Back (protegido)'!$AL$3,2,IF('3. Evaluation'!C86='Back (protegido)'!$AL$4,3,IF('3. Evaluation'!C86='Back (protegido)'!$AL$5,4,IF('3. Evaluation'!C86='Back (protegido)'!$AL$6,5)))))</f>
        <v>0</v>
      </c>
      <c r="AR83">
        <f t="shared" si="12"/>
        <v>0</v>
      </c>
    </row>
    <row r="84" spans="1:44">
      <c r="A84" t="str">
        <f>IF('1. Information'!H87="(Selecionar)",CONCATENATE("-",".",'1. Information'!F87," (",'1. Information'!J87,")"),IF('1. Information'!H87="Outra",CONCATENATE('1. Information'!I87,".",'1. Information'!F87," (",'1. Information'!J87,")"),CONCATENATE('1. Information'!H87,".",'1. Information'!F87," (",'1. Information'!J87,")")))</f>
        <v>. ()</v>
      </c>
      <c r="C84">
        <f t="shared" ca="1" si="14"/>
        <v>1941</v>
      </c>
      <c r="R84" t="str">
        <f>IF('2. Inspection'!C88="--","z",CONCATENATE('2. Inspection'!C88,".",'2. Inspection'!A88))</f>
        <v>z</v>
      </c>
      <c r="S84">
        <f t="shared" si="11"/>
        <v>200</v>
      </c>
      <c r="T84" t="e">
        <f>INDEX($R$1:$R$200,MATCH(ROWS($S$1:S84),$S$1:$S$200,0))</f>
        <v>#N/A</v>
      </c>
      <c r="AA84" t="str">
        <f t="shared" si="9"/>
        <v/>
      </c>
      <c r="AC84" t="str">
        <f t="shared" si="8"/>
        <v>z</v>
      </c>
      <c r="AD84">
        <f t="shared" si="10"/>
        <v>199</v>
      </c>
      <c r="AE84" t="e">
        <f>INDEX($AC$1:$AC$200,MATCH(ROWS($AD$1:AD84),$AD$1:$AD$200,0))</f>
        <v>#N/A</v>
      </c>
      <c r="AF84" t="str">
        <f t="shared" si="13"/>
        <v/>
      </c>
      <c r="AP84" t="b">
        <f>IF('3. Evaluation'!B87='Back (protegido)'!$AH$2,1,IF('3. Evaluation'!B87='Back (protegido)'!$AH$3,2,IF('3. Evaluation'!B87='Back (protegido)'!$AH$4,3,IF('3. Evaluation'!B87='Back (protegido)'!$AH$5,4,IF('3. Evaluation'!B87='Back (protegido)'!$AH$6,5)))))</f>
        <v>0</v>
      </c>
      <c r="AQ84" t="b">
        <f>IF('3. Evaluation'!C87='Back (protegido)'!$AL$2,1,IF('3. Evaluation'!C87='Back (protegido)'!$AL$3,2,IF('3. Evaluation'!C87='Back (protegido)'!$AL$4,3,IF('3. Evaluation'!C87='Back (protegido)'!$AL$5,4,IF('3. Evaluation'!C87='Back (protegido)'!$AL$6,5)))))</f>
        <v>0</v>
      </c>
      <c r="AR84">
        <f t="shared" si="12"/>
        <v>0</v>
      </c>
    </row>
    <row r="85" spans="1:44">
      <c r="A85" t="str">
        <f>IF('1. Information'!H88="(Selecionar)",CONCATENATE("-",".",'1. Information'!F88," (",'1. Information'!J88,")"),IF('1. Information'!H88="Outra",CONCATENATE('1. Information'!I88,".",'1. Information'!F88," (",'1. Information'!J88,")"),CONCATENATE('1. Information'!H88,".",'1. Information'!F88," (",'1. Information'!J88,")")))</f>
        <v>. ()</v>
      </c>
      <c r="C85">
        <f t="shared" ca="1" si="14"/>
        <v>1940</v>
      </c>
      <c r="R85" t="str">
        <f>IF('2. Inspection'!C89="--","z",CONCATENATE('2. Inspection'!C89,".",'2. Inspection'!A89))</f>
        <v>z</v>
      </c>
      <c r="S85">
        <f t="shared" si="11"/>
        <v>200</v>
      </c>
      <c r="T85" t="e">
        <f>INDEX($R$1:$R$200,MATCH(ROWS($S$1:S85),$S$1:$S$200,0))</f>
        <v>#N/A</v>
      </c>
      <c r="AA85" t="str">
        <f t="shared" si="9"/>
        <v/>
      </c>
      <c r="AC85" t="str">
        <f t="shared" si="8"/>
        <v>z</v>
      </c>
      <c r="AD85">
        <f t="shared" si="10"/>
        <v>199</v>
      </c>
      <c r="AE85" t="e">
        <f>INDEX($AC$1:$AC$200,MATCH(ROWS($AD$1:AD85),$AD$1:$AD$200,0))</f>
        <v>#N/A</v>
      </c>
      <c r="AF85" t="str">
        <f t="shared" si="13"/>
        <v/>
      </c>
      <c r="AP85" t="b">
        <f>IF('3. Evaluation'!B88='Back (protegido)'!$AH$2,1,IF('3. Evaluation'!B88='Back (protegido)'!$AH$3,2,IF('3. Evaluation'!B88='Back (protegido)'!$AH$4,3,IF('3. Evaluation'!B88='Back (protegido)'!$AH$5,4,IF('3. Evaluation'!B88='Back (protegido)'!$AH$6,5)))))</f>
        <v>0</v>
      </c>
      <c r="AQ85" t="b">
        <f>IF('3. Evaluation'!C88='Back (protegido)'!$AL$2,1,IF('3. Evaluation'!C88='Back (protegido)'!$AL$3,2,IF('3. Evaluation'!C88='Back (protegido)'!$AL$4,3,IF('3. Evaluation'!C88='Back (protegido)'!$AL$5,4,IF('3. Evaluation'!C88='Back (protegido)'!$AL$6,5)))))</f>
        <v>0</v>
      </c>
      <c r="AR85">
        <f t="shared" si="12"/>
        <v>0</v>
      </c>
    </row>
    <row r="86" spans="1:44">
      <c r="A86" t="str">
        <f>IF('1. Information'!H89="(Selecionar)",CONCATENATE("-",".",'1. Information'!F89," (",'1. Information'!J89,")"),IF('1. Information'!H89="Outra",CONCATENATE('1. Information'!I89,".",'1. Information'!F89," (",'1. Information'!J89,")"),CONCATENATE('1. Information'!H89,".",'1. Information'!F89," (",'1. Information'!J89,")")))</f>
        <v>. ()</v>
      </c>
      <c r="C86">
        <f t="shared" ca="1" si="14"/>
        <v>1939</v>
      </c>
      <c r="R86" t="str">
        <f>IF('2. Inspection'!C90="--","z",CONCATENATE('2. Inspection'!C90,".",'2. Inspection'!A90))</f>
        <v>z</v>
      </c>
      <c r="S86">
        <f t="shared" si="11"/>
        <v>200</v>
      </c>
      <c r="T86" t="e">
        <f>INDEX($R$1:$R$200,MATCH(ROWS($S$1:S86),$S$1:$S$200,0))</f>
        <v>#N/A</v>
      </c>
      <c r="AA86" t="str">
        <f t="shared" si="9"/>
        <v/>
      </c>
      <c r="AC86" t="str">
        <f t="shared" si="8"/>
        <v>z</v>
      </c>
      <c r="AD86">
        <f t="shared" si="10"/>
        <v>199</v>
      </c>
      <c r="AE86" t="e">
        <f>INDEX($AC$1:$AC$200,MATCH(ROWS($AD$1:AD86),$AD$1:$AD$200,0))</f>
        <v>#N/A</v>
      </c>
      <c r="AF86" t="str">
        <f t="shared" si="13"/>
        <v/>
      </c>
      <c r="AP86" t="b">
        <f>IF('3. Evaluation'!B89='Back (protegido)'!$AH$2,1,IF('3. Evaluation'!B89='Back (protegido)'!$AH$3,2,IF('3. Evaluation'!B89='Back (protegido)'!$AH$4,3,IF('3. Evaluation'!B89='Back (protegido)'!$AH$5,4,IF('3. Evaluation'!B89='Back (protegido)'!$AH$6,5)))))</f>
        <v>0</v>
      </c>
      <c r="AQ86" t="b">
        <f>IF('3. Evaluation'!C89='Back (protegido)'!$AL$2,1,IF('3. Evaluation'!C89='Back (protegido)'!$AL$3,2,IF('3. Evaluation'!C89='Back (protegido)'!$AL$4,3,IF('3. Evaluation'!C89='Back (protegido)'!$AL$5,4,IF('3. Evaluation'!C89='Back (protegido)'!$AL$6,5)))))</f>
        <v>0</v>
      </c>
      <c r="AR86">
        <f t="shared" si="12"/>
        <v>0</v>
      </c>
    </row>
    <row r="87" spans="1:44">
      <c r="A87" t="str">
        <f>IF('1. Information'!H90="(Selecionar)",CONCATENATE("-",".",'1. Information'!F90," (",'1. Information'!J90,")"),IF('1. Information'!H90="Outra",CONCATENATE('1. Information'!I90,".",'1. Information'!F90," (",'1. Information'!J90,")"),CONCATENATE('1. Information'!H90,".",'1. Information'!F90," (",'1. Information'!J90,")")))</f>
        <v>. ()</v>
      </c>
      <c r="C87">
        <f t="shared" ca="1" si="14"/>
        <v>1938</v>
      </c>
      <c r="R87" t="str">
        <f>IF('2. Inspection'!C91="--","z",CONCATENATE('2. Inspection'!C91,".",'2. Inspection'!A91))</f>
        <v>z</v>
      </c>
      <c r="S87">
        <f t="shared" si="11"/>
        <v>200</v>
      </c>
      <c r="T87" t="e">
        <f>INDEX($R$1:$R$200,MATCH(ROWS($S$1:S87),$S$1:$S$200,0))</f>
        <v>#N/A</v>
      </c>
      <c r="AA87" t="str">
        <f t="shared" si="9"/>
        <v/>
      </c>
      <c r="AC87" t="str">
        <f t="shared" si="8"/>
        <v>z</v>
      </c>
      <c r="AD87">
        <f t="shared" si="10"/>
        <v>199</v>
      </c>
      <c r="AE87" t="e">
        <f>INDEX($AC$1:$AC$200,MATCH(ROWS($AD$1:AD87),$AD$1:$AD$200,0))</f>
        <v>#N/A</v>
      </c>
      <c r="AF87" t="str">
        <f t="shared" si="13"/>
        <v/>
      </c>
      <c r="AP87" t="b">
        <f>IF('3. Evaluation'!B90='Back (protegido)'!$AH$2,1,IF('3. Evaluation'!B90='Back (protegido)'!$AH$3,2,IF('3. Evaluation'!B90='Back (protegido)'!$AH$4,3,IF('3. Evaluation'!B90='Back (protegido)'!$AH$5,4,IF('3. Evaluation'!B90='Back (protegido)'!$AH$6,5)))))</f>
        <v>0</v>
      </c>
      <c r="AQ87" t="b">
        <f>IF('3. Evaluation'!C90='Back (protegido)'!$AL$2,1,IF('3. Evaluation'!C90='Back (protegido)'!$AL$3,2,IF('3. Evaluation'!C90='Back (protegido)'!$AL$4,3,IF('3. Evaluation'!C90='Back (protegido)'!$AL$5,4,IF('3. Evaluation'!C90='Back (protegido)'!$AL$6,5)))))</f>
        <v>0</v>
      </c>
      <c r="AR87">
        <f t="shared" si="12"/>
        <v>0</v>
      </c>
    </row>
    <row r="88" spans="1:44">
      <c r="A88" t="str">
        <f>IF('1. Information'!H91="(Selecionar)",CONCATENATE("-",".",'1. Information'!F91," (",'1. Information'!J91,")"),IF('1. Information'!H91="Outra",CONCATENATE('1. Information'!I91,".",'1. Information'!F91," (",'1. Information'!J91,")"),CONCATENATE('1. Information'!H91,".",'1. Information'!F91," (",'1. Information'!J91,")")))</f>
        <v>. ()</v>
      </c>
      <c r="C88">
        <f t="shared" ca="1" si="14"/>
        <v>1937</v>
      </c>
      <c r="R88" t="str">
        <f>IF('2. Inspection'!C92="--","z",CONCATENATE('2. Inspection'!C92,".",'2. Inspection'!A92))</f>
        <v>z</v>
      </c>
      <c r="S88">
        <f t="shared" si="11"/>
        <v>200</v>
      </c>
      <c r="T88" t="e">
        <f>INDEX($R$1:$R$200,MATCH(ROWS($S$1:S88),$S$1:$S$200,0))</f>
        <v>#N/A</v>
      </c>
      <c r="AA88" t="str">
        <f t="shared" si="9"/>
        <v/>
      </c>
      <c r="AC88" t="str">
        <f t="shared" si="8"/>
        <v>z</v>
      </c>
      <c r="AD88">
        <f t="shared" si="10"/>
        <v>199</v>
      </c>
      <c r="AE88" t="e">
        <f>INDEX($AC$1:$AC$200,MATCH(ROWS($AD$1:AD88),$AD$1:$AD$200,0))</f>
        <v>#N/A</v>
      </c>
      <c r="AF88" t="str">
        <f t="shared" si="13"/>
        <v/>
      </c>
      <c r="AP88" t="b">
        <f>IF('3. Evaluation'!B91='Back (protegido)'!$AH$2,1,IF('3. Evaluation'!B91='Back (protegido)'!$AH$3,2,IF('3. Evaluation'!B91='Back (protegido)'!$AH$4,3,IF('3. Evaluation'!B91='Back (protegido)'!$AH$5,4,IF('3. Evaluation'!B91='Back (protegido)'!$AH$6,5)))))</f>
        <v>0</v>
      </c>
      <c r="AQ88" t="b">
        <f>IF('3. Evaluation'!C91='Back (protegido)'!$AL$2,1,IF('3. Evaluation'!C91='Back (protegido)'!$AL$3,2,IF('3. Evaluation'!C91='Back (protegido)'!$AL$4,3,IF('3. Evaluation'!C91='Back (protegido)'!$AL$5,4,IF('3. Evaluation'!C91='Back (protegido)'!$AL$6,5)))))</f>
        <v>0</v>
      </c>
      <c r="AR88">
        <f t="shared" si="12"/>
        <v>0</v>
      </c>
    </row>
    <row r="89" spans="1:44">
      <c r="A89" t="str">
        <f>IF('1. Information'!H92="(Selecionar)",CONCATENATE("-",".",'1. Information'!F92," (",'1. Information'!J92,")"),IF('1. Information'!H92="Outra",CONCATENATE('1. Information'!I92,".",'1. Information'!F92," (",'1. Information'!J92,")"),CONCATENATE('1. Information'!H92,".",'1. Information'!F92," (",'1. Information'!J92,")")))</f>
        <v>. ()</v>
      </c>
      <c r="C89">
        <f t="shared" ca="1" si="14"/>
        <v>1936</v>
      </c>
      <c r="R89" t="str">
        <f>IF('2. Inspection'!C93="--","z",CONCATENATE('2. Inspection'!C93,".",'2. Inspection'!A93))</f>
        <v>z</v>
      </c>
      <c r="S89">
        <f t="shared" si="11"/>
        <v>200</v>
      </c>
      <c r="T89" t="e">
        <f>INDEX($R$1:$R$200,MATCH(ROWS($S$1:S89),$S$1:$S$200,0))</f>
        <v>#N/A</v>
      </c>
      <c r="AA89" t="str">
        <f t="shared" si="9"/>
        <v/>
      </c>
      <c r="AC89" t="str">
        <f t="shared" si="8"/>
        <v>z</v>
      </c>
      <c r="AD89">
        <f t="shared" si="10"/>
        <v>199</v>
      </c>
      <c r="AE89" t="e">
        <f>INDEX($AC$1:$AC$200,MATCH(ROWS($AD$1:AD89),$AD$1:$AD$200,0))</f>
        <v>#N/A</v>
      </c>
      <c r="AF89" t="str">
        <f t="shared" si="13"/>
        <v/>
      </c>
      <c r="AP89" t="b">
        <f>IF('3. Evaluation'!B92='Back (protegido)'!$AH$2,1,IF('3. Evaluation'!B92='Back (protegido)'!$AH$3,2,IF('3. Evaluation'!B92='Back (protegido)'!$AH$4,3,IF('3. Evaluation'!B92='Back (protegido)'!$AH$5,4,IF('3. Evaluation'!B92='Back (protegido)'!$AH$6,5)))))</f>
        <v>0</v>
      </c>
      <c r="AQ89" t="b">
        <f>IF('3. Evaluation'!C92='Back (protegido)'!$AL$2,1,IF('3. Evaluation'!C92='Back (protegido)'!$AL$3,2,IF('3. Evaluation'!C92='Back (protegido)'!$AL$4,3,IF('3. Evaluation'!C92='Back (protegido)'!$AL$5,4,IF('3. Evaluation'!C92='Back (protegido)'!$AL$6,5)))))</f>
        <v>0</v>
      </c>
      <c r="AR89">
        <f t="shared" si="12"/>
        <v>0</v>
      </c>
    </row>
    <row r="90" spans="1:44">
      <c r="A90" t="str">
        <f>IF('1. Information'!H93="(Selecionar)",CONCATENATE("-",".",'1. Information'!F93," (",'1. Information'!J93,")"),IF('1. Information'!H93="Outra",CONCATENATE('1. Information'!I93,".",'1. Information'!F93," (",'1. Information'!J93,")"),CONCATENATE('1. Information'!H93,".",'1. Information'!F93," (",'1. Information'!J93,")")))</f>
        <v>. ()</v>
      </c>
      <c r="C90">
        <f t="shared" ca="1" si="14"/>
        <v>1935</v>
      </c>
      <c r="R90" t="str">
        <f>IF('2. Inspection'!C94="--","z",CONCATENATE('2. Inspection'!C94,".",'2. Inspection'!A94))</f>
        <v>z</v>
      </c>
      <c r="S90">
        <f t="shared" si="11"/>
        <v>200</v>
      </c>
      <c r="T90" t="e">
        <f>INDEX($R$1:$R$200,MATCH(ROWS($S$1:S90),$S$1:$S$200,0))</f>
        <v>#N/A</v>
      </c>
      <c r="AA90" t="str">
        <f t="shared" si="9"/>
        <v/>
      </c>
      <c r="AC90" t="str">
        <f t="shared" si="8"/>
        <v>z</v>
      </c>
      <c r="AD90">
        <f t="shared" si="10"/>
        <v>199</v>
      </c>
      <c r="AE90" t="e">
        <f>INDEX($AC$1:$AC$200,MATCH(ROWS($AD$1:AD90),$AD$1:$AD$200,0))</f>
        <v>#N/A</v>
      </c>
      <c r="AF90" t="str">
        <f t="shared" si="13"/>
        <v/>
      </c>
      <c r="AP90" t="b">
        <f>IF('3. Evaluation'!B93='Back (protegido)'!$AH$2,1,IF('3. Evaluation'!B93='Back (protegido)'!$AH$3,2,IF('3. Evaluation'!B93='Back (protegido)'!$AH$4,3,IF('3. Evaluation'!B93='Back (protegido)'!$AH$5,4,IF('3. Evaluation'!B93='Back (protegido)'!$AH$6,5)))))</f>
        <v>0</v>
      </c>
      <c r="AQ90" t="b">
        <f>IF('3. Evaluation'!C93='Back (protegido)'!$AL$2,1,IF('3. Evaluation'!C93='Back (protegido)'!$AL$3,2,IF('3. Evaluation'!C93='Back (protegido)'!$AL$4,3,IF('3. Evaluation'!C93='Back (protegido)'!$AL$5,4,IF('3. Evaluation'!C93='Back (protegido)'!$AL$6,5)))))</f>
        <v>0</v>
      </c>
      <c r="AR90">
        <f t="shared" si="12"/>
        <v>0</v>
      </c>
    </row>
    <row r="91" spans="1:44">
      <c r="A91" t="str">
        <f>IF('1. Information'!H94="(Selecionar)",CONCATENATE("-",".",'1. Information'!F94," (",'1. Information'!J94,")"),IF('1. Information'!H94="Outra",CONCATENATE('1. Information'!I94,".",'1. Information'!F94," (",'1. Information'!J94,")"),CONCATENATE('1. Information'!H94,".",'1. Information'!F94," (",'1. Information'!J94,")")))</f>
        <v>. ()</v>
      </c>
      <c r="C91">
        <f t="shared" ca="1" si="14"/>
        <v>1934</v>
      </c>
      <c r="R91" t="str">
        <f>IF('2. Inspection'!C95="--","z",CONCATENATE('2. Inspection'!C95,".",'2. Inspection'!A95))</f>
        <v>z</v>
      </c>
      <c r="S91">
        <f t="shared" si="11"/>
        <v>200</v>
      </c>
      <c r="T91" t="e">
        <f>INDEX($R$1:$R$200,MATCH(ROWS($S$1:S91),$S$1:$S$200,0))</f>
        <v>#N/A</v>
      </c>
      <c r="AA91" t="str">
        <f t="shared" si="9"/>
        <v/>
      </c>
      <c r="AC91" t="str">
        <f t="shared" si="8"/>
        <v>z</v>
      </c>
      <c r="AD91">
        <f t="shared" si="10"/>
        <v>199</v>
      </c>
      <c r="AE91" t="e">
        <f>INDEX($AC$1:$AC$200,MATCH(ROWS($AD$1:AD91),$AD$1:$AD$200,0))</f>
        <v>#N/A</v>
      </c>
      <c r="AF91" t="str">
        <f t="shared" si="13"/>
        <v/>
      </c>
      <c r="AP91" t="b">
        <f>IF('3. Evaluation'!B94='Back (protegido)'!$AH$2,1,IF('3. Evaluation'!B94='Back (protegido)'!$AH$3,2,IF('3. Evaluation'!B94='Back (protegido)'!$AH$4,3,IF('3. Evaluation'!B94='Back (protegido)'!$AH$5,4,IF('3. Evaluation'!B94='Back (protegido)'!$AH$6,5)))))</f>
        <v>0</v>
      </c>
      <c r="AQ91" t="b">
        <f>IF('3. Evaluation'!C94='Back (protegido)'!$AL$2,1,IF('3. Evaluation'!C94='Back (protegido)'!$AL$3,2,IF('3. Evaluation'!C94='Back (protegido)'!$AL$4,3,IF('3. Evaluation'!C94='Back (protegido)'!$AL$5,4,IF('3. Evaluation'!C94='Back (protegido)'!$AL$6,5)))))</f>
        <v>0</v>
      </c>
      <c r="AR91">
        <f t="shared" si="12"/>
        <v>0</v>
      </c>
    </row>
    <row r="92" spans="1:44">
      <c r="A92" t="str">
        <f>IF('1. Information'!H95="(Selecionar)",CONCATENATE("-",".",'1. Information'!F95," (",'1. Information'!J95,")"),IF('1. Information'!H95="Outra",CONCATENATE('1. Information'!I95,".",'1. Information'!F95," (",'1. Information'!J95,")"),CONCATENATE('1. Information'!H95,".",'1. Information'!F95," (",'1. Information'!J95,")")))</f>
        <v>. ()</v>
      </c>
      <c r="C92">
        <f t="shared" ca="1" si="14"/>
        <v>1933</v>
      </c>
      <c r="R92" t="str">
        <f>IF('2. Inspection'!C96="--","z",CONCATENATE('2. Inspection'!C96,".",'2. Inspection'!A96))</f>
        <v>z</v>
      </c>
      <c r="S92">
        <f t="shared" si="11"/>
        <v>200</v>
      </c>
      <c r="T92" t="e">
        <f>INDEX($R$1:$R$200,MATCH(ROWS($S$1:S92),$S$1:$S$200,0))</f>
        <v>#N/A</v>
      </c>
      <c r="AA92" t="str">
        <f t="shared" si="9"/>
        <v/>
      </c>
      <c r="AC92" t="str">
        <f t="shared" si="8"/>
        <v>z</v>
      </c>
      <c r="AD92">
        <f t="shared" si="10"/>
        <v>199</v>
      </c>
      <c r="AE92" t="e">
        <f>INDEX($AC$1:$AC$200,MATCH(ROWS($AD$1:AD92),$AD$1:$AD$200,0))</f>
        <v>#N/A</v>
      </c>
      <c r="AF92" t="str">
        <f t="shared" si="13"/>
        <v/>
      </c>
      <c r="AP92" t="b">
        <f>IF('3. Evaluation'!B95='Back (protegido)'!$AH$2,1,IF('3. Evaluation'!B95='Back (protegido)'!$AH$3,2,IF('3. Evaluation'!B95='Back (protegido)'!$AH$4,3,IF('3. Evaluation'!B95='Back (protegido)'!$AH$5,4,IF('3. Evaluation'!B95='Back (protegido)'!$AH$6,5)))))</f>
        <v>0</v>
      </c>
      <c r="AQ92" t="b">
        <f>IF('3. Evaluation'!C95='Back (protegido)'!$AL$2,1,IF('3. Evaluation'!C95='Back (protegido)'!$AL$3,2,IF('3. Evaluation'!C95='Back (protegido)'!$AL$4,3,IF('3. Evaluation'!C95='Back (protegido)'!$AL$5,4,IF('3. Evaluation'!C95='Back (protegido)'!$AL$6,5)))))</f>
        <v>0</v>
      </c>
      <c r="AR92">
        <f t="shared" si="12"/>
        <v>0</v>
      </c>
    </row>
    <row r="93" spans="1:44">
      <c r="A93" t="str">
        <f>IF('1. Information'!H96="(Selecionar)",CONCATENATE("-",".",'1. Information'!F96," (",'1. Information'!J96,")"),IF('1. Information'!H96="Outra",CONCATENATE('1. Information'!I96,".",'1. Information'!F96," (",'1. Information'!J96,")"),CONCATENATE('1. Information'!H96,".",'1. Information'!F96," (",'1. Information'!J96,")")))</f>
        <v>. ()</v>
      </c>
      <c r="C93">
        <f t="shared" ca="1" si="14"/>
        <v>1932</v>
      </c>
      <c r="R93" t="str">
        <f>IF('2. Inspection'!C97="--","z",CONCATENATE('2. Inspection'!C97,".",'2. Inspection'!A97))</f>
        <v>z</v>
      </c>
      <c r="S93">
        <f t="shared" si="11"/>
        <v>200</v>
      </c>
      <c r="T93" t="e">
        <f>INDEX($R$1:$R$200,MATCH(ROWS($S$1:S93),$S$1:$S$200,0))</f>
        <v>#N/A</v>
      </c>
      <c r="AA93" t="str">
        <f t="shared" si="9"/>
        <v/>
      </c>
      <c r="AC93" t="str">
        <f t="shared" si="8"/>
        <v>z</v>
      </c>
      <c r="AD93">
        <f t="shared" si="10"/>
        <v>199</v>
      </c>
      <c r="AE93" t="e">
        <f>INDEX($AC$1:$AC$200,MATCH(ROWS($AD$1:AD93),$AD$1:$AD$200,0))</f>
        <v>#N/A</v>
      </c>
      <c r="AF93" t="str">
        <f t="shared" si="13"/>
        <v/>
      </c>
      <c r="AP93" t="b">
        <f>IF('3. Evaluation'!B96='Back (protegido)'!$AH$2,1,IF('3. Evaluation'!B96='Back (protegido)'!$AH$3,2,IF('3. Evaluation'!B96='Back (protegido)'!$AH$4,3,IF('3. Evaluation'!B96='Back (protegido)'!$AH$5,4,IF('3. Evaluation'!B96='Back (protegido)'!$AH$6,5)))))</f>
        <v>0</v>
      </c>
      <c r="AQ93" t="b">
        <f>IF('3. Evaluation'!C96='Back (protegido)'!$AL$2,1,IF('3. Evaluation'!C96='Back (protegido)'!$AL$3,2,IF('3. Evaluation'!C96='Back (protegido)'!$AL$4,3,IF('3. Evaluation'!C96='Back (protegido)'!$AL$5,4,IF('3. Evaluation'!C96='Back (protegido)'!$AL$6,5)))))</f>
        <v>0</v>
      </c>
      <c r="AR93">
        <f t="shared" si="12"/>
        <v>0</v>
      </c>
    </row>
    <row r="94" spans="1:44">
      <c r="A94" t="str">
        <f>IF('1. Information'!H97="(Selecionar)",CONCATENATE("-",".",'1. Information'!F97," (",'1. Information'!J97,")"),IF('1. Information'!H97="Outra",CONCATENATE('1. Information'!I97,".",'1. Information'!F97," (",'1. Information'!J97,")"),CONCATENATE('1. Information'!H97,".",'1. Information'!F97," (",'1. Information'!J97,")")))</f>
        <v>. ()</v>
      </c>
      <c r="C94">
        <f t="shared" ca="1" si="14"/>
        <v>1931</v>
      </c>
      <c r="R94" t="str">
        <f>IF('2. Inspection'!C98="--","z",CONCATENATE('2. Inspection'!C98,".",'2. Inspection'!A98))</f>
        <v>z</v>
      </c>
      <c r="S94">
        <f t="shared" si="11"/>
        <v>200</v>
      </c>
      <c r="T94" t="e">
        <f>INDEX($R$1:$R$200,MATCH(ROWS($S$1:S94),$S$1:$S$200,0))</f>
        <v>#N/A</v>
      </c>
      <c r="AA94" t="str">
        <f t="shared" si="9"/>
        <v/>
      </c>
      <c r="AC94" t="str">
        <f t="shared" si="8"/>
        <v>z</v>
      </c>
      <c r="AD94">
        <f t="shared" si="10"/>
        <v>199</v>
      </c>
      <c r="AE94" t="e">
        <f>INDEX($AC$1:$AC$200,MATCH(ROWS($AD$1:AD94),$AD$1:$AD$200,0))</f>
        <v>#N/A</v>
      </c>
      <c r="AF94" t="str">
        <f t="shared" si="13"/>
        <v/>
      </c>
      <c r="AP94" t="b">
        <f>IF('3. Evaluation'!B97='Back (protegido)'!$AH$2,1,IF('3. Evaluation'!B97='Back (protegido)'!$AH$3,2,IF('3. Evaluation'!B97='Back (protegido)'!$AH$4,3,IF('3. Evaluation'!B97='Back (protegido)'!$AH$5,4,IF('3. Evaluation'!B97='Back (protegido)'!$AH$6,5)))))</f>
        <v>0</v>
      </c>
      <c r="AQ94" t="b">
        <f>IF('3. Evaluation'!C97='Back (protegido)'!$AL$2,1,IF('3. Evaluation'!C97='Back (protegido)'!$AL$3,2,IF('3. Evaluation'!C97='Back (protegido)'!$AL$4,3,IF('3. Evaluation'!C97='Back (protegido)'!$AL$5,4,IF('3. Evaluation'!C97='Back (protegido)'!$AL$6,5)))))</f>
        <v>0</v>
      </c>
      <c r="AR94">
        <f t="shared" si="12"/>
        <v>0</v>
      </c>
    </row>
    <row r="95" spans="1:44">
      <c r="A95" t="str">
        <f>IF('1. Information'!H98="(Selecionar)",CONCATENATE("-",".",'1. Information'!F98," (",'1. Information'!J98,")"),IF('1. Information'!H98="Outra",CONCATENATE('1. Information'!I98,".",'1. Information'!F98," (",'1. Information'!J98,")"),CONCATENATE('1. Information'!H98,".",'1. Information'!F98," (",'1. Information'!J98,")")))</f>
        <v>. ()</v>
      </c>
      <c r="C95">
        <f t="shared" ca="1" si="14"/>
        <v>1930</v>
      </c>
      <c r="R95" t="str">
        <f>IF('2. Inspection'!C99="--","z",CONCATENATE('2. Inspection'!C99,".",'2. Inspection'!A99))</f>
        <v>z</v>
      </c>
      <c r="S95">
        <f t="shared" si="11"/>
        <v>200</v>
      </c>
      <c r="T95" t="e">
        <f>INDEX($R$1:$R$200,MATCH(ROWS($S$1:S95),$S$1:$S$200,0))</f>
        <v>#N/A</v>
      </c>
      <c r="AA95" t="str">
        <f t="shared" si="9"/>
        <v/>
      </c>
      <c r="AC95" t="str">
        <f t="shared" si="8"/>
        <v>z</v>
      </c>
      <c r="AD95">
        <f t="shared" si="10"/>
        <v>199</v>
      </c>
      <c r="AE95" t="e">
        <f>INDEX($AC$1:$AC$200,MATCH(ROWS($AD$1:AD95),$AD$1:$AD$200,0))</f>
        <v>#N/A</v>
      </c>
      <c r="AF95" t="str">
        <f t="shared" si="13"/>
        <v/>
      </c>
      <c r="AP95" t="b">
        <f>IF('3. Evaluation'!B98='Back (protegido)'!$AH$2,1,IF('3. Evaluation'!B98='Back (protegido)'!$AH$3,2,IF('3. Evaluation'!B98='Back (protegido)'!$AH$4,3,IF('3. Evaluation'!B98='Back (protegido)'!$AH$5,4,IF('3. Evaluation'!B98='Back (protegido)'!$AH$6,5)))))</f>
        <v>0</v>
      </c>
      <c r="AQ95" t="b">
        <f>IF('3. Evaluation'!C98='Back (protegido)'!$AL$2,1,IF('3. Evaluation'!C98='Back (protegido)'!$AL$3,2,IF('3. Evaluation'!C98='Back (protegido)'!$AL$4,3,IF('3. Evaluation'!C98='Back (protegido)'!$AL$5,4,IF('3. Evaluation'!C98='Back (protegido)'!$AL$6,5)))))</f>
        <v>0</v>
      </c>
      <c r="AR95">
        <f t="shared" si="12"/>
        <v>0</v>
      </c>
    </row>
    <row r="96" spans="1:44">
      <c r="A96" t="str">
        <f>IF('1. Information'!H99="(Selecionar)",CONCATENATE("-",".",'1. Information'!F99," (",'1. Information'!J99,")"),IF('1. Information'!H99="Outra",CONCATENATE('1. Information'!I99,".",'1. Information'!F99," (",'1. Information'!J99,")"),CONCATENATE('1. Information'!H99,".",'1. Information'!F99," (",'1. Information'!J99,")")))</f>
        <v>. ()</v>
      </c>
      <c r="C96">
        <f t="shared" ca="1" si="14"/>
        <v>1929</v>
      </c>
      <c r="R96" t="str">
        <f>IF('2. Inspection'!C100="--","z",CONCATENATE('2. Inspection'!C100,".",'2. Inspection'!A100))</f>
        <v>z</v>
      </c>
      <c r="S96">
        <f t="shared" si="11"/>
        <v>200</v>
      </c>
      <c r="T96" t="e">
        <f>INDEX($R$1:$R$200,MATCH(ROWS($S$1:S96),$S$1:$S$200,0))</f>
        <v>#N/A</v>
      </c>
      <c r="AA96" t="str">
        <f t="shared" si="9"/>
        <v/>
      </c>
      <c r="AC96" t="str">
        <f t="shared" si="8"/>
        <v>z</v>
      </c>
      <c r="AD96">
        <f t="shared" si="10"/>
        <v>199</v>
      </c>
      <c r="AE96" t="e">
        <f>INDEX($AC$1:$AC$200,MATCH(ROWS($AD$1:AD96),$AD$1:$AD$200,0))</f>
        <v>#N/A</v>
      </c>
      <c r="AF96" t="str">
        <f t="shared" si="13"/>
        <v/>
      </c>
      <c r="AP96" t="b">
        <f>IF('3. Evaluation'!B99='Back (protegido)'!$AH$2,1,IF('3. Evaluation'!B99='Back (protegido)'!$AH$3,2,IF('3. Evaluation'!B99='Back (protegido)'!$AH$4,3,IF('3. Evaluation'!B99='Back (protegido)'!$AH$5,4,IF('3. Evaluation'!B99='Back (protegido)'!$AH$6,5)))))</f>
        <v>0</v>
      </c>
      <c r="AQ96" t="b">
        <f>IF('3. Evaluation'!C99='Back (protegido)'!$AL$2,1,IF('3. Evaluation'!C99='Back (protegido)'!$AL$3,2,IF('3. Evaluation'!C99='Back (protegido)'!$AL$4,3,IF('3. Evaluation'!C99='Back (protegido)'!$AL$5,4,IF('3. Evaluation'!C99='Back (protegido)'!$AL$6,5)))))</f>
        <v>0</v>
      </c>
      <c r="AR96">
        <f t="shared" si="12"/>
        <v>0</v>
      </c>
    </row>
    <row r="97" spans="1:44">
      <c r="A97" t="str">
        <f>IF('1. Information'!H100="(Selecionar)",CONCATENATE("-",".",'1. Information'!F100," (",'1. Information'!J100,")"),IF('1. Information'!H100="Outra",CONCATENATE('1. Information'!I100,".",'1. Information'!F100," (",'1. Information'!J100,")"),CONCATENATE('1. Information'!H100,".",'1. Information'!F100," (",'1. Information'!J100,")")))</f>
        <v>. ()</v>
      </c>
      <c r="C97">
        <f t="shared" ca="1" si="14"/>
        <v>1928</v>
      </c>
      <c r="R97" t="str">
        <f>IF('2. Inspection'!C101="--","z",CONCATENATE('2. Inspection'!C101,".",'2. Inspection'!A101))</f>
        <v>z</v>
      </c>
      <c r="S97">
        <f t="shared" si="11"/>
        <v>200</v>
      </c>
      <c r="T97" t="e">
        <f>INDEX($R$1:$R$200,MATCH(ROWS($S$1:S97),$S$1:$S$200,0))</f>
        <v>#N/A</v>
      </c>
      <c r="AA97" t="str">
        <f t="shared" si="9"/>
        <v/>
      </c>
      <c r="AC97" t="str">
        <f t="shared" si="8"/>
        <v>z</v>
      </c>
      <c r="AD97">
        <f t="shared" si="10"/>
        <v>199</v>
      </c>
      <c r="AE97" t="e">
        <f>INDEX($AC$1:$AC$200,MATCH(ROWS($AD$1:AD97),$AD$1:$AD$200,0))</f>
        <v>#N/A</v>
      </c>
      <c r="AF97" t="str">
        <f t="shared" si="13"/>
        <v/>
      </c>
      <c r="AP97" t="b">
        <f>IF('3. Evaluation'!B100='Back (protegido)'!$AH$2,1,IF('3. Evaluation'!B100='Back (protegido)'!$AH$3,2,IF('3. Evaluation'!B100='Back (protegido)'!$AH$4,3,IF('3. Evaluation'!B100='Back (protegido)'!$AH$5,4,IF('3. Evaluation'!B100='Back (protegido)'!$AH$6,5)))))</f>
        <v>0</v>
      </c>
      <c r="AQ97" t="b">
        <f>IF('3. Evaluation'!C100='Back (protegido)'!$AL$2,1,IF('3. Evaluation'!C100='Back (protegido)'!$AL$3,2,IF('3. Evaluation'!C100='Back (protegido)'!$AL$4,3,IF('3. Evaluation'!C100='Back (protegido)'!$AL$5,4,IF('3. Evaluation'!C100='Back (protegido)'!$AL$6,5)))))</f>
        <v>0</v>
      </c>
      <c r="AR97">
        <f t="shared" si="12"/>
        <v>0</v>
      </c>
    </row>
    <row r="98" spans="1:44">
      <c r="A98" t="str">
        <f>IF('1. Information'!H101="(Selecionar)",CONCATENATE("-",".",'1. Information'!F101," (",'1. Information'!J101,")"),IF('1. Information'!H101="Outra",CONCATENATE('1. Information'!I101,".",'1. Information'!F101," (",'1. Information'!J101,")"),CONCATENATE('1. Information'!H101,".",'1. Information'!F101," (",'1. Information'!J101,")")))</f>
        <v>. ()</v>
      </c>
      <c r="C98">
        <f t="shared" ca="1" si="14"/>
        <v>1927</v>
      </c>
      <c r="R98" t="str">
        <f>IF('2. Inspection'!C102="--","z",CONCATENATE('2. Inspection'!C102,".",'2. Inspection'!A102))</f>
        <v>z</v>
      </c>
      <c r="S98">
        <f t="shared" si="11"/>
        <v>200</v>
      </c>
      <c r="T98" t="e">
        <f>INDEX($R$1:$R$200,MATCH(ROWS($S$1:S98),$S$1:$S$200,0))</f>
        <v>#N/A</v>
      </c>
      <c r="AA98" t="str">
        <f t="shared" si="9"/>
        <v/>
      </c>
      <c r="AC98" t="str">
        <f t="shared" si="8"/>
        <v>z</v>
      </c>
      <c r="AD98">
        <f t="shared" si="10"/>
        <v>199</v>
      </c>
      <c r="AE98" t="e">
        <f>INDEX($AC$1:$AC$200,MATCH(ROWS($AD$1:AD98),$AD$1:$AD$200,0))</f>
        <v>#N/A</v>
      </c>
      <c r="AF98" t="str">
        <f t="shared" si="13"/>
        <v/>
      </c>
      <c r="AP98" t="b">
        <f>IF('3. Evaluation'!B101='Back (protegido)'!$AH$2,1,IF('3. Evaluation'!B101='Back (protegido)'!$AH$3,2,IF('3. Evaluation'!B101='Back (protegido)'!$AH$4,3,IF('3. Evaluation'!B101='Back (protegido)'!$AH$5,4,IF('3. Evaluation'!B101='Back (protegido)'!$AH$6,5)))))</f>
        <v>0</v>
      </c>
      <c r="AQ98" t="b">
        <f>IF('3. Evaluation'!C101='Back (protegido)'!$AL$2,1,IF('3. Evaluation'!C101='Back (protegido)'!$AL$3,2,IF('3. Evaluation'!C101='Back (protegido)'!$AL$4,3,IF('3. Evaluation'!C101='Back (protegido)'!$AL$5,4,IF('3. Evaluation'!C101='Back (protegido)'!$AL$6,5)))))</f>
        <v>0</v>
      </c>
      <c r="AR98">
        <f t="shared" si="12"/>
        <v>0</v>
      </c>
    </row>
    <row r="99" spans="1:44">
      <c r="A99" t="str">
        <f>IF('1. Information'!H102="(Selecionar)",CONCATENATE("-",".",'1. Information'!F102," (",'1. Information'!J102,")"),IF('1. Information'!H102="Outra",CONCATENATE('1. Information'!I102,".",'1. Information'!F102," (",'1. Information'!J102,")"),CONCATENATE('1. Information'!H102,".",'1. Information'!F102," (",'1. Information'!J102,")")))</f>
        <v>. ()</v>
      </c>
      <c r="C99">
        <f t="shared" ca="1" si="14"/>
        <v>1926</v>
      </c>
      <c r="R99" t="str">
        <f>IF('2. Inspection'!C103="--","z",CONCATENATE('2. Inspection'!C103,".",'2. Inspection'!A103))</f>
        <v>z</v>
      </c>
      <c r="S99">
        <f t="shared" si="11"/>
        <v>200</v>
      </c>
      <c r="T99" t="e">
        <f>INDEX($R$1:$R$200,MATCH(ROWS($S$1:S99),$S$1:$S$200,0))</f>
        <v>#N/A</v>
      </c>
      <c r="AA99" t="str">
        <f t="shared" si="9"/>
        <v/>
      </c>
      <c r="AC99" t="str">
        <f t="shared" si="8"/>
        <v>z</v>
      </c>
      <c r="AD99">
        <f t="shared" si="10"/>
        <v>199</v>
      </c>
      <c r="AE99" t="e">
        <f>INDEX($AC$1:$AC$200,MATCH(ROWS($AD$1:AD99),$AD$1:$AD$200,0))</f>
        <v>#N/A</v>
      </c>
      <c r="AF99" t="str">
        <f t="shared" si="13"/>
        <v/>
      </c>
      <c r="AP99" t="b">
        <f>IF('3. Evaluation'!B102='Back (protegido)'!$AH$2,1,IF('3. Evaluation'!B102='Back (protegido)'!$AH$3,2,IF('3. Evaluation'!B102='Back (protegido)'!$AH$4,3,IF('3. Evaluation'!B102='Back (protegido)'!$AH$5,4,IF('3. Evaluation'!B102='Back (protegido)'!$AH$6,5)))))</f>
        <v>0</v>
      </c>
      <c r="AQ99" t="b">
        <f>IF('3. Evaluation'!C102='Back (protegido)'!$AL$2,1,IF('3. Evaluation'!C102='Back (protegido)'!$AL$3,2,IF('3. Evaluation'!C102='Back (protegido)'!$AL$4,3,IF('3. Evaluation'!C102='Back (protegido)'!$AL$5,4,IF('3. Evaluation'!C102='Back (protegido)'!$AL$6,5)))))</f>
        <v>0</v>
      </c>
      <c r="AR99">
        <f t="shared" si="12"/>
        <v>0</v>
      </c>
    </row>
    <row r="100" spans="1:44">
      <c r="A100" t="str">
        <f>IF('1. Information'!H103="(Selecionar)",CONCATENATE("-",".",'1. Information'!F103," (",'1. Information'!J103,")"),IF('1. Information'!H103="Outra",CONCATENATE('1. Information'!I103,".",'1. Information'!F103," (",'1. Information'!J103,")"),CONCATENATE('1. Information'!H103,".",'1. Information'!F103," (",'1. Information'!J103,")")))</f>
        <v>. ()</v>
      </c>
      <c r="C100">
        <f t="shared" ca="1" si="14"/>
        <v>1925</v>
      </c>
      <c r="R100" t="str">
        <f>IF('2. Inspection'!C104="--","z",CONCATENATE('2. Inspection'!C104,".",'2. Inspection'!A104))</f>
        <v>z</v>
      </c>
      <c r="S100">
        <f t="shared" si="11"/>
        <v>200</v>
      </c>
      <c r="T100" t="e">
        <f>INDEX($R$1:$R$200,MATCH(ROWS($S$1:S100),$S$1:$S$200,0))</f>
        <v>#N/A</v>
      </c>
      <c r="AA100" t="str">
        <f t="shared" si="9"/>
        <v/>
      </c>
      <c r="AC100" t="str">
        <f t="shared" si="8"/>
        <v>z</v>
      </c>
      <c r="AD100">
        <f t="shared" si="10"/>
        <v>199</v>
      </c>
      <c r="AE100" t="e">
        <f>INDEX($AC$1:$AC$200,MATCH(ROWS($AD$1:AD100),$AD$1:$AD$200,0))</f>
        <v>#N/A</v>
      </c>
      <c r="AF100" t="str">
        <f t="shared" si="13"/>
        <v/>
      </c>
      <c r="AP100" t="b">
        <f>IF('3. Evaluation'!B103='Back (protegido)'!$AH$2,1,IF('3. Evaluation'!B103='Back (protegido)'!$AH$3,2,IF('3. Evaluation'!B103='Back (protegido)'!$AH$4,3,IF('3. Evaluation'!B103='Back (protegido)'!$AH$5,4,IF('3. Evaluation'!B103='Back (protegido)'!$AH$6,5)))))</f>
        <v>0</v>
      </c>
      <c r="AQ100" t="b">
        <f>IF('3. Evaluation'!C103='Back (protegido)'!$AL$2,1,IF('3. Evaluation'!C103='Back (protegido)'!$AL$3,2,IF('3. Evaluation'!C103='Back (protegido)'!$AL$4,3,IF('3. Evaluation'!C103='Back (protegido)'!$AL$5,4,IF('3. Evaluation'!C103='Back (protegido)'!$AL$6,5)))))</f>
        <v>0</v>
      </c>
      <c r="AR100">
        <f t="shared" si="12"/>
        <v>0</v>
      </c>
    </row>
    <row r="101" spans="1:44">
      <c r="A101" t="str">
        <f>IF('1. Information'!H104="(Selecionar)",CONCATENATE("-",".",'1. Information'!F104," (",'1. Information'!J104,")"),IF('1. Information'!H104="Outra",CONCATENATE('1. Information'!I104,".",'1. Information'!F104," (",'1. Information'!J104,")"),CONCATENATE('1. Information'!H104,".",'1. Information'!F104," (",'1. Information'!J104,")")))</f>
        <v>. ()</v>
      </c>
      <c r="C101">
        <f t="shared" ca="1" si="14"/>
        <v>1924</v>
      </c>
      <c r="R101" t="str">
        <f>IF('2. Inspection'!C105="--","z",CONCATENATE('2. Inspection'!C105,".",'2. Inspection'!A105))</f>
        <v>z</v>
      </c>
      <c r="S101">
        <f t="shared" si="11"/>
        <v>200</v>
      </c>
      <c r="T101" t="e">
        <f>INDEX($R$1:$R$200,MATCH(ROWS($S$1:S101),$S$1:$S$200,0))</f>
        <v>#N/A</v>
      </c>
      <c r="AA101" t="str">
        <f t="shared" si="9"/>
        <v/>
      </c>
      <c r="AC101" t="str">
        <f t="shared" si="8"/>
        <v>z</v>
      </c>
      <c r="AD101">
        <f t="shared" si="10"/>
        <v>199</v>
      </c>
      <c r="AE101" t="e">
        <f>INDEX($AC$1:$AC$200,MATCH(ROWS($AD$1:AD101),$AD$1:$AD$200,0))</f>
        <v>#N/A</v>
      </c>
      <c r="AF101" t="str">
        <f t="shared" si="13"/>
        <v/>
      </c>
      <c r="AP101" t="b">
        <f>IF('3. Evaluation'!B104='Back (protegido)'!$AH$2,1,IF('3. Evaluation'!B104='Back (protegido)'!$AH$3,2,IF('3. Evaluation'!B104='Back (protegido)'!$AH$4,3,IF('3. Evaluation'!B104='Back (protegido)'!$AH$5,4,IF('3. Evaluation'!B104='Back (protegido)'!$AH$6,5)))))</f>
        <v>0</v>
      </c>
      <c r="AQ101" t="b">
        <f>IF('3. Evaluation'!C104='Back (protegido)'!$AL$2,1,IF('3. Evaluation'!C104='Back (protegido)'!$AL$3,2,IF('3. Evaluation'!C104='Back (protegido)'!$AL$4,3,IF('3. Evaluation'!C104='Back (protegido)'!$AL$5,4,IF('3. Evaluation'!C104='Back (protegido)'!$AL$6,5)))))</f>
        <v>0</v>
      </c>
      <c r="AR101">
        <f t="shared" si="12"/>
        <v>0</v>
      </c>
    </row>
    <row r="102" spans="1:44">
      <c r="A102" t="str">
        <f>IF('1. Information'!H105="(Selecionar)",CONCATENATE("-",".",'1. Information'!F105," (",'1. Information'!J105,")"),IF('1. Information'!H105="Outra",CONCATENATE('1. Information'!I105,".",'1. Information'!F105," (",'1. Information'!J105,")"),CONCATENATE('1. Information'!H105,".",'1. Information'!F105," (",'1. Information'!J105,")")))</f>
        <v>. ()</v>
      </c>
      <c r="C102">
        <f t="shared" ca="1" si="14"/>
        <v>1923</v>
      </c>
      <c r="R102" t="str">
        <f>IF('2. Inspection'!C106="--","z",CONCATENATE('2. Inspection'!C106,".",'2. Inspection'!A106))</f>
        <v>z</v>
      </c>
      <c r="S102">
        <f t="shared" si="11"/>
        <v>200</v>
      </c>
      <c r="T102" t="e">
        <f>INDEX($R$1:$R$200,MATCH(ROWS($S$1:S102),$S$1:$S$200,0))</f>
        <v>#N/A</v>
      </c>
      <c r="AA102" t="str">
        <f t="shared" si="9"/>
        <v/>
      </c>
      <c r="AC102" t="str">
        <f t="shared" si="8"/>
        <v>z</v>
      </c>
      <c r="AD102">
        <f t="shared" si="10"/>
        <v>199</v>
      </c>
      <c r="AE102" t="e">
        <f>INDEX($AC$1:$AC$200,MATCH(ROWS($AD$1:AD102),$AD$1:$AD$200,0))</f>
        <v>#N/A</v>
      </c>
      <c r="AF102" t="str">
        <f t="shared" si="13"/>
        <v/>
      </c>
      <c r="AP102" t="b">
        <f>IF('3. Evaluation'!B105='Back (protegido)'!$AH$2,1,IF('3. Evaluation'!B105='Back (protegido)'!$AH$3,2,IF('3. Evaluation'!B105='Back (protegido)'!$AH$4,3,IF('3. Evaluation'!B105='Back (protegido)'!$AH$5,4,IF('3. Evaluation'!B105='Back (protegido)'!$AH$6,5)))))</f>
        <v>0</v>
      </c>
      <c r="AQ102" t="b">
        <f>IF('3. Evaluation'!C105='Back (protegido)'!$AL$2,1,IF('3. Evaluation'!C105='Back (protegido)'!$AL$3,2,IF('3. Evaluation'!C105='Back (protegido)'!$AL$4,3,IF('3. Evaluation'!C105='Back (protegido)'!$AL$5,4,IF('3. Evaluation'!C105='Back (protegido)'!$AL$6,5)))))</f>
        <v>0</v>
      </c>
      <c r="AR102">
        <f t="shared" si="12"/>
        <v>0</v>
      </c>
    </row>
    <row r="103" spans="1:44">
      <c r="A103" t="str">
        <f>IF('1. Information'!H106="(Selecionar)",CONCATENATE("-",".",'1. Information'!F106," (",'1. Information'!J106,")"),IF('1. Information'!H106="Outra",CONCATENATE('1. Information'!I106,".",'1. Information'!F106," (",'1. Information'!J106,")"),CONCATENATE('1. Information'!H106,".",'1. Information'!F106," (",'1. Information'!J106,")")))</f>
        <v>. ()</v>
      </c>
      <c r="C103">
        <f t="shared" ca="1" si="14"/>
        <v>1922</v>
      </c>
      <c r="R103" t="str">
        <f>IF('2. Inspection'!C107="--","z",CONCATENATE('2. Inspection'!C107,".",'2. Inspection'!A107))</f>
        <v>z</v>
      </c>
      <c r="S103">
        <f t="shared" si="11"/>
        <v>200</v>
      </c>
      <c r="T103" t="e">
        <f>INDEX($R$1:$R$200,MATCH(ROWS($S$1:S103),$S$1:$S$200,0))</f>
        <v>#N/A</v>
      </c>
      <c r="AA103" t="str">
        <f t="shared" si="9"/>
        <v/>
      </c>
      <c r="AC103" t="str">
        <f t="shared" si="8"/>
        <v>z</v>
      </c>
      <c r="AD103">
        <f t="shared" si="10"/>
        <v>199</v>
      </c>
      <c r="AE103" t="e">
        <f>INDEX($AC$1:$AC$200,MATCH(ROWS($AD$1:AD103),$AD$1:$AD$200,0))</f>
        <v>#N/A</v>
      </c>
      <c r="AF103" t="str">
        <f t="shared" si="13"/>
        <v/>
      </c>
      <c r="AP103" t="b">
        <f>IF('3. Evaluation'!B106='Back (protegido)'!$AH$2,1,IF('3. Evaluation'!B106='Back (protegido)'!$AH$3,2,IF('3. Evaluation'!B106='Back (protegido)'!$AH$4,3,IF('3. Evaluation'!B106='Back (protegido)'!$AH$5,4,IF('3. Evaluation'!B106='Back (protegido)'!$AH$6,5)))))</f>
        <v>0</v>
      </c>
      <c r="AQ103" t="b">
        <f>IF('3. Evaluation'!C106='Back (protegido)'!$AL$2,1,IF('3. Evaluation'!C106='Back (protegido)'!$AL$3,2,IF('3. Evaluation'!C106='Back (protegido)'!$AL$4,3,IF('3. Evaluation'!C106='Back (protegido)'!$AL$5,4,IF('3. Evaluation'!C106='Back (protegido)'!$AL$6,5)))))</f>
        <v>0</v>
      </c>
      <c r="AR103">
        <f t="shared" si="12"/>
        <v>0</v>
      </c>
    </row>
    <row r="104" spans="1:44">
      <c r="A104" t="str">
        <f>IF('1. Information'!H107="(Selecionar)",CONCATENATE("-",".",'1. Information'!F107," (",'1. Information'!J107,")"),IF('1. Information'!H107="Outra",CONCATENATE('1. Information'!I107,".",'1. Information'!F107," (",'1. Information'!J107,")"),CONCATENATE('1. Information'!H107,".",'1. Information'!F107," (",'1. Information'!J107,")")))</f>
        <v>. ()</v>
      </c>
      <c r="C104">
        <f t="shared" ca="1" si="14"/>
        <v>1921</v>
      </c>
      <c r="R104" t="str">
        <f>IF('2. Inspection'!C108="--","z",CONCATENATE('2. Inspection'!C108,".",'2. Inspection'!A108))</f>
        <v>z</v>
      </c>
      <c r="S104">
        <f t="shared" si="11"/>
        <v>200</v>
      </c>
      <c r="T104" t="e">
        <f>INDEX($R$1:$R$200,MATCH(ROWS($S$1:S104),$S$1:$S$200,0))</f>
        <v>#N/A</v>
      </c>
      <c r="AA104" t="str">
        <f t="shared" si="9"/>
        <v/>
      </c>
      <c r="AC104" t="str">
        <f t="shared" si="8"/>
        <v>z</v>
      </c>
      <c r="AD104">
        <f t="shared" si="10"/>
        <v>199</v>
      </c>
      <c r="AE104" t="e">
        <f>INDEX($AC$1:$AC$200,MATCH(ROWS($AD$1:AD104),$AD$1:$AD$200,0))</f>
        <v>#N/A</v>
      </c>
      <c r="AF104" t="str">
        <f t="shared" si="13"/>
        <v/>
      </c>
      <c r="AP104" t="b">
        <f>IF('3. Evaluation'!B107='Back (protegido)'!$AH$2,1,IF('3. Evaluation'!B107='Back (protegido)'!$AH$3,2,IF('3. Evaluation'!B107='Back (protegido)'!$AH$4,3,IF('3. Evaluation'!B107='Back (protegido)'!$AH$5,4,IF('3. Evaluation'!B107='Back (protegido)'!$AH$6,5)))))</f>
        <v>0</v>
      </c>
      <c r="AQ104" t="b">
        <f>IF('3. Evaluation'!C107='Back (protegido)'!$AL$2,1,IF('3. Evaluation'!C107='Back (protegido)'!$AL$3,2,IF('3. Evaluation'!C107='Back (protegido)'!$AL$4,3,IF('3. Evaluation'!C107='Back (protegido)'!$AL$5,4,IF('3. Evaluation'!C107='Back (protegido)'!$AL$6,5)))))</f>
        <v>0</v>
      </c>
      <c r="AR104">
        <f t="shared" si="12"/>
        <v>0</v>
      </c>
    </row>
    <row r="105" spans="1:44">
      <c r="A105" t="str">
        <f>IF('1. Information'!H108="(Selecionar)",CONCATENATE("-",".",'1. Information'!F108," (",'1. Information'!J108,")"),IF('1. Information'!H108="Outra",CONCATENATE('1. Information'!I108,".",'1. Information'!F108," (",'1. Information'!J108,")"),CONCATENATE('1. Information'!H108,".",'1. Information'!F108," (",'1. Information'!J108,")")))</f>
        <v>. ()</v>
      </c>
      <c r="C105">
        <f t="shared" ca="1" si="14"/>
        <v>1920</v>
      </c>
      <c r="R105" t="str">
        <f>IF('2. Inspection'!C109="--","z",CONCATENATE('2. Inspection'!C109,".",'2. Inspection'!A109))</f>
        <v>z</v>
      </c>
      <c r="S105">
        <f t="shared" si="11"/>
        <v>200</v>
      </c>
      <c r="T105" t="e">
        <f>INDEX($R$1:$R$200,MATCH(ROWS($S$1:S105),$S$1:$S$200,0))</f>
        <v>#N/A</v>
      </c>
      <c r="AA105" t="str">
        <f t="shared" si="9"/>
        <v/>
      </c>
      <c r="AC105" t="str">
        <f t="shared" si="8"/>
        <v>z</v>
      </c>
      <c r="AD105">
        <f t="shared" si="10"/>
        <v>199</v>
      </c>
      <c r="AE105" t="e">
        <f>INDEX($AC$1:$AC$200,MATCH(ROWS($AD$1:AD105),$AD$1:$AD$200,0))</f>
        <v>#N/A</v>
      </c>
      <c r="AF105" t="str">
        <f t="shared" si="13"/>
        <v/>
      </c>
      <c r="AP105" t="b">
        <f>IF('3. Evaluation'!B108='Back (protegido)'!$AH$2,1,IF('3. Evaluation'!B108='Back (protegido)'!$AH$3,2,IF('3. Evaluation'!B108='Back (protegido)'!$AH$4,3,IF('3. Evaluation'!B108='Back (protegido)'!$AH$5,4,IF('3. Evaluation'!B108='Back (protegido)'!$AH$6,5)))))</f>
        <v>0</v>
      </c>
      <c r="AQ105" t="b">
        <f>IF('3. Evaluation'!C108='Back (protegido)'!$AL$2,1,IF('3. Evaluation'!C108='Back (protegido)'!$AL$3,2,IF('3. Evaluation'!C108='Back (protegido)'!$AL$4,3,IF('3. Evaluation'!C108='Back (protegido)'!$AL$5,4,IF('3. Evaluation'!C108='Back (protegido)'!$AL$6,5)))))</f>
        <v>0</v>
      </c>
      <c r="AR105">
        <f t="shared" si="12"/>
        <v>0</v>
      </c>
    </row>
    <row r="106" spans="1:44">
      <c r="A106" t="str">
        <f>IF('1. Information'!H109="(Selecionar)",CONCATENATE("-",".",'1. Information'!F109," (",'1. Information'!J109,")"),IF('1. Information'!H109="Outra",CONCATENATE('1. Information'!I109,".",'1. Information'!F109," (",'1. Information'!J109,")"),CONCATENATE('1. Information'!H109,".",'1. Information'!F109," (",'1. Information'!J109,")")))</f>
        <v>. ()</v>
      </c>
      <c r="C106">
        <f t="shared" ca="1" si="14"/>
        <v>1919</v>
      </c>
      <c r="R106" t="str">
        <f>IF('2. Inspection'!C110="--","z",CONCATENATE('2. Inspection'!C110,".",'2. Inspection'!A110))</f>
        <v>z</v>
      </c>
      <c r="S106">
        <f t="shared" si="11"/>
        <v>200</v>
      </c>
      <c r="T106" t="e">
        <f>INDEX($R$1:$R$200,MATCH(ROWS($S$1:S106),$S$1:$S$200,0))</f>
        <v>#N/A</v>
      </c>
      <c r="AA106" t="str">
        <f t="shared" si="9"/>
        <v/>
      </c>
      <c r="AC106" t="str">
        <f t="shared" si="8"/>
        <v>z</v>
      </c>
      <c r="AD106">
        <f t="shared" si="10"/>
        <v>199</v>
      </c>
      <c r="AE106" t="e">
        <f>INDEX($AC$1:$AC$200,MATCH(ROWS($AD$1:AD106),$AD$1:$AD$200,0))</f>
        <v>#N/A</v>
      </c>
      <c r="AF106" t="str">
        <f t="shared" si="13"/>
        <v/>
      </c>
      <c r="AP106" t="b">
        <f>IF('3. Evaluation'!B109='Back (protegido)'!$AH$2,1,IF('3. Evaluation'!B109='Back (protegido)'!$AH$3,2,IF('3. Evaluation'!B109='Back (protegido)'!$AH$4,3,IF('3. Evaluation'!B109='Back (protegido)'!$AH$5,4,IF('3. Evaluation'!B109='Back (protegido)'!$AH$6,5)))))</f>
        <v>0</v>
      </c>
      <c r="AQ106" t="b">
        <f>IF('3. Evaluation'!C109='Back (protegido)'!$AL$2,1,IF('3. Evaluation'!C109='Back (protegido)'!$AL$3,2,IF('3. Evaluation'!C109='Back (protegido)'!$AL$4,3,IF('3. Evaluation'!C109='Back (protegido)'!$AL$5,4,IF('3. Evaluation'!C109='Back (protegido)'!$AL$6,5)))))</f>
        <v>0</v>
      </c>
      <c r="AR106">
        <f t="shared" si="12"/>
        <v>0</v>
      </c>
    </row>
    <row r="107" spans="1:44">
      <c r="A107" t="str">
        <f>IF('1. Information'!H110="(Selecionar)",CONCATENATE("-",".",'1. Information'!F110," (",'1. Information'!J110,")"),IF('1. Information'!H110="Outra",CONCATENATE('1. Information'!I110,".",'1. Information'!F110," (",'1. Information'!J110,")"),CONCATENATE('1. Information'!H110,".",'1. Information'!F110," (",'1. Information'!J110,")")))</f>
        <v>. ()</v>
      </c>
      <c r="C107">
        <f t="shared" ca="1" si="14"/>
        <v>1918</v>
      </c>
      <c r="R107" t="str">
        <f>IF('2. Inspection'!C111="--","z",CONCATENATE('2. Inspection'!C111,".",'2. Inspection'!A111))</f>
        <v>z</v>
      </c>
      <c r="S107">
        <f t="shared" si="11"/>
        <v>200</v>
      </c>
      <c r="T107" t="e">
        <f>INDEX($R$1:$R$200,MATCH(ROWS($S$1:S107),$S$1:$S$200,0))</f>
        <v>#N/A</v>
      </c>
      <c r="AA107" t="str">
        <f t="shared" si="9"/>
        <v/>
      </c>
      <c r="AC107" t="str">
        <f t="shared" si="8"/>
        <v>z</v>
      </c>
      <c r="AD107">
        <f t="shared" si="10"/>
        <v>199</v>
      </c>
      <c r="AE107" t="e">
        <f>INDEX($AC$1:$AC$200,MATCH(ROWS($AD$1:AD107),$AD$1:$AD$200,0))</f>
        <v>#N/A</v>
      </c>
      <c r="AF107" t="str">
        <f t="shared" si="13"/>
        <v/>
      </c>
      <c r="AP107" t="b">
        <f>IF('3. Evaluation'!B110='Back (protegido)'!$AH$2,1,IF('3. Evaluation'!B110='Back (protegido)'!$AH$3,2,IF('3. Evaluation'!B110='Back (protegido)'!$AH$4,3,IF('3. Evaluation'!B110='Back (protegido)'!$AH$5,4,IF('3. Evaluation'!B110='Back (protegido)'!$AH$6,5)))))</f>
        <v>0</v>
      </c>
      <c r="AQ107" t="b">
        <f>IF('3. Evaluation'!C110='Back (protegido)'!$AL$2,1,IF('3. Evaluation'!C110='Back (protegido)'!$AL$3,2,IF('3. Evaluation'!C110='Back (protegido)'!$AL$4,3,IF('3. Evaluation'!C110='Back (protegido)'!$AL$5,4,IF('3. Evaluation'!C110='Back (protegido)'!$AL$6,5)))))</f>
        <v>0</v>
      </c>
      <c r="AR107">
        <f t="shared" si="12"/>
        <v>0</v>
      </c>
    </row>
    <row r="108" spans="1:44">
      <c r="A108" t="str">
        <f>IF('1. Information'!H111="(Selecionar)",CONCATENATE("-",".",'1. Information'!F111," (",'1. Information'!J111,")"),IF('1. Information'!H111="Outra",CONCATENATE('1. Information'!I111,".",'1. Information'!F111," (",'1. Information'!J111,")"),CONCATENATE('1. Information'!H111,".",'1. Information'!F111," (",'1. Information'!J111,")")))</f>
        <v>. ()</v>
      </c>
      <c r="C108">
        <f t="shared" ca="1" si="14"/>
        <v>1917</v>
      </c>
      <c r="R108" t="str">
        <f>IF('2. Inspection'!C112="--","z",CONCATENATE('2. Inspection'!C112,".",'2. Inspection'!A112))</f>
        <v>z</v>
      </c>
      <c r="S108">
        <f t="shared" si="11"/>
        <v>200</v>
      </c>
      <c r="T108" t="e">
        <f>INDEX($R$1:$R$200,MATCH(ROWS($S$1:S108),$S$1:$S$200,0))</f>
        <v>#N/A</v>
      </c>
      <c r="AA108" t="str">
        <f t="shared" si="9"/>
        <v/>
      </c>
      <c r="AC108" t="str">
        <f t="shared" si="8"/>
        <v>z</v>
      </c>
      <c r="AD108">
        <f t="shared" si="10"/>
        <v>199</v>
      </c>
      <c r="AE108" t="e">
        <f>INDEX($AC$1:$AC$200,MATCH(ROWS($AD$1:AD108),$AD$1:$AD$200,0))</f>
        <v>#N/A</v>
      </c>
      <c r="AF108" t="str">
        <f t="shared" si="13"/>
        <v/>
      </c>
      <c r="AP108" t="b">
        <f>IF('3. Evaluation'!B111='Back (protegido)'!$AH$2,1,IF('3. Evaluation'!B111='Back (protegido)'!$AH$3,2,IF('3. Evaluation'!B111='Back (protegido)'!$AH$4,3,IF('3. Evaluation'!B111='Back (protegido)'!$AH$5,4,IF('3. Evaluation'!B111='Back (protegido)'!$AH$6,5)))))</f>
        <v>0</v>
      </c>
      <c r="AQ108" t="b">
        <f>IF('3. Evaluation'!C111='Back (protegido)'!$AL$2,1,IF('3. Evaluation'!C111='Back (protegido)'!$AL$3,2,IF('3. Evaluation'!C111='Back (protegido)'!$AL$4,3,IF('3. Evaluation'!C111='Back (protegido)'!$AL$5,4,IF('3. Evaluation'!C111='Back (protegido)'!$AL$6,5)))))</f>
        <v>0</v>
      </c>
      <c r="AR108">
        <f t="shared" si="12"/>
        <v>0</v>
      </c>
    </row>
    <row r="109" spans="1:44">
      <c r="A109" t="str">
        <f>IF('1. Information'!H112="(Selecionar)",CONCATENATE("-",".",'1. Information'!F112," (",'1. Information'!J112,")"),IF('1. Information'!H112="Outra",CONCATENATE('1. Information'!I112,".",'1. Information'!F112," (",'1. Information'!J112,")"),CONCATENATE('1. Information'!H112,".",'1. Information'!F112," (",'1. Information'!J112,")")))</f>
        <v>. ()</v>
      </c>
      <c r="C109">
        <f t="shared" ca="1" si="14"/>
        <v>1916</v>
      </c>
      <c r="R109" t="str">
        <f>IF('2. Inspection'!C113="--","z",CONCATENATE('2. Inspection'!C113,".",'2. Inspection'!A113))</f>
        <v>z</v>
      </c>
      <c r="S109">
        <f t="shared" si="11"/>
        <v>200</v>
      </c>
      <c r="T109" t="e">
        <f>INDEX($R$1:$R$200,MATCH(ROWS($S$1:S109),$S$1:$S$200,0))</f>
        <v>#N/A</v>
      </c>
      <c r="AA109" t="str">
        <f t="shared" si="9"/>
        <v/>
      </c>
      <c r="AC109" t="str">
        <f t="shared" si="8"/>
        <v>z</v>
      </c>
      <c r="AD109">
        <f t="shared" si="10"/>
        <v>199</v>
      </c>
      <c r="AE109" t="e">
        <f>INDEX($AC$1:$AC$200,MATCH(ROWS($AD$1:AD109),$AD$1:$AD$200,0))</f>
        <v>#N/A</v>
      </c>
      <c r="AF109" t="str">
        <f t="shared" si="13"/>
        <v/>
      </c>
      <c r="AP109" t="b">
        <f>IF('3. Evaluation'!B112='Back (protegido)'!$AH$2,1,IF('3. Evaluation'!B112='Back (protegido)'!$AH$3,2,IF('3. Evaluation'!B112='Back (protegido)'!$AH$4,3,IF('3. Evaluation'!B112='Back (protegido)'!$AH$5,4,IF('3. Evaluation'!B112='Back (protegido)'!$AH$6,5)))))</f>
        <v>0</v>
      </c>
      <c r="AQ109" t="b">
        <f>IF('3. Evaluation'!C112='Back (protegido)'!$AL$2,1,IF('3. Evaluation'!C112='Back (protegido)'!$AL$3,2,IF('3. Evaluation'!C112='Back (protegido)'!$AL$4,3,IF('3. Evaluation'!C112='Back (protegido)'!$AL$5,4,IF('3. Evaluation'!C112='Back (protegido)'!$AL$6,5)))))</f>
        <v>0</v>
      </c>
      <c r="AR109">
        <f t="shared" si="12"/>
        <v>0</v>
      </c>
    </row>
    <row r="110" spans="1:44">
      <c r="A110" t="str">
        <f>IF('1. Information'!H113="(Selecionar)",CONCATENATE("-",".",'1. Information'!F113," (",'1. Information'!J113,")"),IF('1. Information'!H113="Outra",CONCATENATE('1. Information'!I113,".",'1. Information'!F113," (",'1. Information'!J113,")"),CONCATENATE('1. Information'!H113,".",'1. Information'!F113," (",'1. Information'!J113,")")))</f>
        <v>. ()</v>
      </c>
      <c r="C110">
        <f t="shared" ca="1" si="14"/>
        <v>1915</v>
      </c>
      <c r="R110" t="str">
        <f>IF('2. Inspection'!C114="--","z",CONCATENATE('2. Inspection'!C114,".",'2. Inspection'!A114))</f>
        <v>z</v>
      </c>
      <c r="S110">
        <f t="shared" si="11"/>
        <v>200</v>
      </c>
      <c r="T110" t="e">
        <f>INDEX($R$1:$R$200,MATCH(ROWS($S$1:S110),$S$1:$S$200,0))</f>
        <v>#N/A</v>
      </c>
      <c r="AA110" t="str">
        <f t="shared" si="9"/>
        <v/>
      </c>
      <c r="AC110" t="str">
        <f t="shared" si="8"/>
        <v>z</v>
      </c>
      <c r="AD110">
        <f t="shared" si="10"/>
        <v>199</v>
      </c>
      <c r="AE110" t="e">
        <f>INDEX($AC$1:$AC$200,MATCH(ROWS($AD$1:AD110),$AD$1:$AD$200,0))</f>
        <v>#N/A</v>
      </c>
      <c r="AF110" t="str">
        <f t="shared" si="13"/>
        <v/>
      </c>
      <c r="AP110" t="b">
        <f>IF('3. Evaluation'!B113='Back (protegido)'!$AH$2,1,IF('3. Evaluation'!B113='Back (protegido)'!$AH$3,2,IF('3. Evaluation'!B113='Back (protegido)'!$AH$4,3,IF('3. Evaluation'!B113='Back (protegido)'!$AH$5,4,IF('3. Evaluation'!B113='Back (protegido)'!$AH$6,5)))))</f>
        <v>0</v>
      </c>
      <c r="AQ110" t="b">
        <f>IF('3. Evaluation'!C113='Back (protegido)'!$AL$2,1,IF('3. Evaluation'!C113='Back (protegido)'!$AL$3,2,IF('3. Evaluation'!C113='Back (protegido)'!$AL$4,3,IF('3. Evaluation'!C113='Back (protegido)'!$AL$5,4,IF('3. Evaluation'!C113='Back (protegido)'!$AL$6,5)))))</f>
        <v>0</v>
      </c>
      <c r="AR110">
        <f t="shared" si="12"/>
        <v>0</v>
      </c>
    </row>
    <row r="111" spans="1:44">
      <c r="A111" t="str">
        <f>IF('1. Information'!H114="(Selecionar)",CONCATENATE("-",".",'1. Information'!F114," (",'1. Information'!J114,")"),IF('1. Information'!H114="Outra",CONCATENATE('1. Information'!I114,".",'1. Information'!F114," (",'1. Information'!J114,")"),CONCATENATE('1. Information'!H114,".",'1. Information'!F114," (",'1. Information'!J114,")")))</f>
        <v>. ()</v>
      </c>
      <c r="C111">
        <f t="shared" ca="1" si="14"/>
        <v>1914</v>
      </c>
      <c r="R111" t="str">
        <f>IF('2. Inspection'!C115="--","z",CONCATENATE('2. Inspection'!C115,".",'2. Inspection'!A115))</f>
        <v>z</v>
      </c>
      <c r="S111">
        <f t="shared" si="11"/>
        <v>200</v>
      </c>
      <c r="T111" t="e">
        <f>INDEX($R$1:$R$200,MATCH(ROWS($S$1:S111),$S$1:$S$200,0))</f>
        <v>#N/A</v>
      </c>
      <c r="AA111" t="str">
        <f t="shared" si="9"/>
        <v/>
      </c>
      <c r="AC111" t="str">
        <f t="shared" si="8"/>
        <v>z</v>
      </c>
      <c r="AD111">
        <f t="shared" si="10"/>
        <v>199</v>
      </c>
      <c r="AE111" t="e">
        <f>INDEX($AC$1:$AC$200,MATCH(ROWS($AD$1:AD111),$AD$1:$AD$200,0))</f>
        <v>#N/A</v>
      </c>
      <c r="AF111" t="str">
        <f t="shared" si="13"/>
        <v/>
      </c>
      <c r="AP111" t="b">
        <f>IF('3. Evaluation'!B114='Back (protegido)'!$AH$2,1,IF('3. Evaluation'!B114='Back (protegido)'!$AH$3,2,IF('3. Evaluation'!B114='Back (protegido)'!$AH$4,3,IF('3. Evaluation'!B114='Back (protegido)'!$AH$5,4,IF('3. Evaluation'!B114='Back (protegido)'!$AH$6,5)))))</f>
        <v>0</v>
      </c>
      <c r="AQ111" t="b">
        <f>IF('3. Evaluation'!C114='Back (protegido)'!$AL$2,1,IF('3. Evaluation'!C114='Back (protegido)'!$AL$3,2,IF('3. Evaluation'!C114='Back (protegido)'!$AL$4,3,IF('3. Evaluation'!C114='Back (protegido)'!$AL$5,4,IF('3. Evaluation'!C114='Back (protegido)'!$AL$6,5)))))</f>
        <v>0</v>
      </c>
      <c r="AR111">
        <f t="shared" si="12"/>
        <v>0</v>
      </c>
    </row>
    <row r="112" spans="1:44">
      <c r="A112" t="str">
        <f>IF('1. Information'!H115="(Selecionar)",CONCATENATE("-",".",'1. Information'!F115," (",'1. Information'!J115,")"),IF('1. Information'!H115="Outra",CONCATENATE('1. Information'!I115,".",'1. Information'!F115," (",'1. Information'!J115,")"),CONCATENATE('1. Information'!H115,".",'1. Information'!F115," (",'1. Information'!J115,")")))</f>
        <v>. ()</v>
      </c>
      <c r="C112">
        <f t="shared" ca="1" si="14"/>
        <v>1913</v>
      </c>
      <c r="R112" t="str">
        <f>IF('2. Inspection'!C116="--","z",CONCATENATE('2. Inspection'!C116,".",'2. Inspection'!A116))</f>
        <v>z</v>
      </c>
      <c r="S112">
        <f t="shared" si="11"/>
        <v>200</v>
      </c>
      <c r="T112" t="e">
        <f>INDEX($R$1:$R$200,MATCH(ROWS($S$1:S112),$S$1:$S$200,0))</f>
        <v>#N/A</v>
      </c>
      <c r="AA112" t="str">
        <f t="shared" si="9"/>
        <v/>
      </c>
      <c r="AC112" t="str">
        <f t="shared" si="8"/>
        <v>z</v>
      </c>
      <c r="AD112">
        <f t="shared" si="10"/>
        <v>199</v>
      </c>
      <c r="AE112" t="e">
        <f>INDEX($AC$1:$AC$200,MATCH(ROWS($AD$1:AD112),$AD$1:$AD$200,0))</f>
        <v>#N/A</v>
      </c>
      <c r="AF112" t="str">
        <f t="shared" si="13"/>
        <v/>
      </c>
      <c r="AP112" t="b">
        <f>IF('3. Evaluation'!B115='Back (protegido)'!$AH$2,1,IF('3. Evaluation'!B115='Back (protegido)'!$AH$3,2,IF('3. Evaluation'!B115='Back (protegido)'!$AH$4,3,IF('3. Evaluation'!B115='Back (protegido)'!$AH$5,4,IF('3. Evaluation'!B115='Back (protegido)'!$AH$6,5)))))</f>
        <v>0</v>
      </c>
      <c r="AQ112" t="b">
        <f>IF('3. Evaluation'!C115='Back (protegido)'!$AL$2,1,IF('3. Evaluation'!C115='Back (protegido)'!$AL$3,2,IF('3. Evaluation'!C115='Back (protegido)'!$AL$4,3,IF('3. Evaluation'!C115='Back (protegido)'!$AL$5,4,IF('3. Evaluation'!C115='Back (protegido)'!$AL$6,5)))))</f>
        <v>0</v>
      </c>
      <c r="AR112">
        <f t="shared" si="12"/>
        <v>0</v>
      </c>
    </row>
    <row r="113" spans="1:44">
      <c r="A113" t="str">
        <f>IF('1. Information'!H116="(Selecionar)",CONCATENATE("-",".",'1. Information'!F116," (",'1. Information'!J116,")"),IF('1. Information'!H116="Outra",CONCATENATE('1. Information'!I116,".",'1. Information'!F116," (",'1. Information'!J116,")"),CONCATENATE('1. Information'!H116,".",'1. Information'!F116," (",'1. Information'!J116,")")))</f>
        <v>. ()</v>
      </c>
      <c r="C113">
        <f t="shared" ca="1" si="14"/>
        <v>1912</v>
      </c>
      <c r="R113" t="str">
        <f>IF('2. Inspection'!C117="--","z",CONCATENATE('2. Inspection'!C117,".",'2. Inspection'!A117))</f>
        <v>z</v>
      </c>
      <c r="S113">
        <f t="shared" si="11"/>
        <v>200</v>
      </c>
      <c r="T113" t="e">
        <f>INDEX($R$1:$R$200,MATCH(ROWS($S$1:S113),$S$1:$S$200,0))</f>
        <v>#N/A</v>
      </c>
      <c r="AA113" t="str">
        <f t="shared" si="9"/>
        <v/>
      </c>
      <c r="AC113" t="str">
        <f t="shared" si="8"/>
        <v>z</v>
      </c>
      <c r="AD113">
        <f t="shared" si="10"/>
        <v>199</v>
      </c>
      <c r="AE113" t="e">
        <f>INDEX($AC$1:$AC$200,MATCH(ROWS($AD$1:AD113),$AD$1:$AD$200,0))</f>
        <v>#N/A</v>
      </c>
      <c r="AF113" t="str">
        <f t="shared" si="13"/>
        <v/>
      </c>
      <c r="AP113" t="b">
        <f>IF('3. Evaluation'!B116='Back (protegido)'!$AH$2,1,IF('3. Evaluation'!B116='Back (protegido)'!$AH$3,2,IF('3. Evaluation'!B116='Back (protegido)'!$AH$4,3,IF('3. Evaluation'!B116='Back (protegido)'!$AH$5,4,IF('3. Evaluation'!B116='Back (protegido)'!$AH$6,5)))))</f>
        <v>0</v>
      </c>
      <c r="AQ113" t="b">
        <f>IF('3. Evaluation'!C116='Back (protegido)'!$AL$2,1,IF('3. Evaluation'!C116='Back (protegido)'!$AL$3,2,IF('3. Evaluation'!C116='Back (protegido)'!$AL$4,3,IF('3. Evaluation'!C116='Back (protegido)'!$AL$5,4,IF('3. Evaluation'!C116='Back (protegido)'!$AL$6,5)))))</f>
        <v>0</v>
      </c>
      <c r="AR113">
        <f t="shared" si="12"/>
        <v>0</v>
      </c>
    </row>
    <row r="114" spans="1:44">
      <c r="A114" t="str">
        <f>IF('1. Information'!H117="(Selecionar)",CONCATENATE("-",".",'1. Information'!F117," (",'1. Information'!J117,")"),IF('1. Information'!H117="Outra",CONCATENATE('1. Information'!I117,".",'1. Information'!F117," (",'1. Information'!J117,")"),CONCATENATE('1. Information'!H117,".",'1. Information'!F117," (",'1. Information'!J117,")")))</f>
        <v>. ()</v>
      </c>
      <c r="C114">
        <f t="shared" ca="1" si="14"/>
        <v>1911</v>
      </c>
      <c r="R114" t="str">
        <f>IF('2. Inspection'!C118="--","z",CONCATENATE('2. Inspection'!C118,".",'2. Inspection'!A118))</f>
        <v>z</v>
      </c>
      <c r="S114">
        <f t="shared" si="11"/>
        <v>200</v>
      </c>
      <c r="T114" t="e">
        <f>INDEX($R$1:$R$200,MATCH(ROWS($S$1:S114),$S$1:$S$200,0))</f>
        <v>#N/A</v>
      </c>
      <c r="AA114" t="str">
        <f t="shared" si="9"/>
        <v/>
      </c>
      <c r="AC114" t="str">
        <f t="shared" si="8"/>
        <v>z</v>
      </c>
      <c r="AD114">
        <f t="shared" si="10"/>
        <v>199</v>
      </c>
      <c r="AE114" t="e">
        <f>INDEX($AC$1:$AC$200,MATCH(ROWS($AD$1:AD114),$AD$1:$AD$200,0))</f>
        <v>#N/A</v>
      </c>
      <c r="AF114" t="str">
        <f t="shared" si="13"/>
        <v/>
      </c>
      <c r="AP114" t="b">
        <f>IF('3. Evaluation'!B117='Back (protegido)'!$AH$2,1,IF('3. Evaluation'!B117='Back (protegido)'!$AH$3,2,IF('3. Evaluation'!B117='Back (protegido)'!$AH$4,3,IF('3. Evaluation'!B117='Back (protegido)'!$AH$5,4,IF('3. Evaluation'!B117='Back (protegido)'!$AH$6,5)))))</f>
        <v>0</v>
      </c>
      <c r="AQ114" t="b">
        <f>IF('3. Evaluation'!C117='Back (protegido)'!$AL$2,1,IF('3. Evaluation'!C117='Back (protegido)'!$AL$3,2,IF('3. Evaluation'!C117='Back (protegido)'!$AL$4,3,IF('3. Evaluation'!C117='Back (protegido)'!$AL$5,4,IF('3. Evaluation'!C117='Back (protegido)'!$AL$6,5)))))</f>
        <v>0</v>
      </c>
      <c r="AR114">
        <f t="shared" si="12"/>
        <v>0</v>
      </c>
    </row>
    <row r="115" spans="1:44">
      <c r="A115" t="str">
        <f>IF('1. Information'!H118="(Selecionar)",CONCATENATE("-",".",'1. Information'!F118," (",'1. Information'!J118,")"),IF('1. Information'!H118="Outra",CONCATENATE('1. Information'!I118,".",'1. Information'!F118," (",'1. Information'!J118,")"),CONCATENATE('1. Information'!H118,".",'1. Information'!F118," (",'1. Information'!J118,")")))</f>
        <v>. ()</v>
      </c>
      <c r="C115">
        <f t="shared" ca="1" si="14"/>
        <v>1910</v>
      </c>
      <c r="R115" t="str">
        <f>IF('2. Inspection'!C119="--","z",CONCATENATE('2. Inspection'!C119,".",'2. Inspection'!A119))</f>
        <v>z</v>
      </c>
      <c r="S115">
        <f t="shared" si="11"/>
        <v>200</v>
      </c>
      <c r="T115" t="e">
        <f>INDEX($R$1:$R$200,MATCH(ROWS($S$1:S115),$S$1:$S$200,0))</f>
        <v>#N/A</v>
      </c>
      <c r="AA115" t="str">
        <f t="shared" si="9"/>
        <v/>
      </c>
      <c r="AC115" t="str">
        <f t="shared" si="8"/>
        <v>z</v>
      </c>
      <c r="AD115">
        <f t="shared" si="10"/>
        <v>199</v>
      </c>
      <c r="AE115" t="e">
        <f>INDEX($AC$1:$AC$200,MATCH(ROWS($AD$1:AD115),$AD$1:$AD$200,0))</f>
        <v>#N/A</v>
      </c>
      <c r="AF115" t="str">
        <f t="shared" si="13"/>
        <v/>
      </c>
      <c r="AP115" t="b">
        <f>IF('3. Evaluation'!B118='Back (protegido)'!$AH$2,1,IF('3. Evaluation'!B118='Back (protegido)'!$AH$3,2,IF('3. Evaluation'!B118='Back (protegido)'!$AH$4,3,IF('3. Evaluation'!B118='Back (protegido)'!$AH$5,4,IF('3. Evaluation'!B118='Back (protegido)'!$AH$6,5)))))</f>
        <v>0</v>
      </c>
      <c r="AQ115" t="b">
        <f>IF('3. Evaluation'!C118='Back (protegido)'!$AL$2,1,IF('3. Evaluation'!C118='Back (protegido)'!$AL$3,2,IF('3. Evaluation'!C118='Back (protegido)'!$AL$4,3,IF('3. Evaluation'!C118='Back (protegido)'!$AL$5,4,IF('3. Evaluation'!C118='Back (protegido)'!$AL$6,5)))))</f>
        <v>0</v>
      </c>
      <c r="AR115">
        <f t="shared" si="12"/>
        <v>0</v>
      </c>
    </row>
    <row r="116" spans="1:44">
      <c r="A116" t="str">
        <f>IF('1. Information'!H119="(Selecionar)",CONCATENATE("-",".",'1. Information'!F119," (",'1. Information'!J119,")"),IF('1. Information'!H119="Outra",CONCATENATE('1. Information'!I119,".",'1. Information'!F119," (",'1. Information'!J119,")"),CONCATENATE('1. Information'!H119,".",'1. Information'!F119," (",'1. Information'!J119,")")))</f>
        <v>. ()</v>
      </c>
      <c r="C116">
        <f t="shared" ca="1" si="14"/>
        <v>1909</v>
      </c>
      <c r="R116" t="str">
        <f>IF('2. Inspection'!C120="--","z",CONCATENATE('2. Inspection'!C120,".",'2. Inspection'!A120))</f>
        <v>z</v>
      </c>
      <c r="S116">
        <f t="shared" si="11"/>
        <v>200</v>
      </c>
      <c r="T116" t="e">
        <f>INDEX($R$1:$R$200,MATCH(ROWS($S$1:S116),$S$1:$S$200,0))</f>
        <v>#N/A</v>
      </c>
      <c r="AA116" t="str">
        <f t="shared" si="9"/>
        <v/>
      </c>
      <c r="AC116" t="str">
        <f t="shared" si="8"/>
        <v>z</v>
      </c>
      <c r="AD116">
        <f t="shared" si="10"/>
        <v>199</v>
      </c>
      <c r="AE116" t="e">
        <f>INDEX($AC$1:$AC$200,MATCH(ROWS($AD$1:AD116),$AD$1:$AD$200,0))</f>
        <v>#N/A</v>
      </c>
      <c r="AF116" t="str">
        <f t="shared" si="13"/>
        <v/>
      </c>
      <c r="AP116" t="b">
        <f>IF('3. Evaluation'!B119='Back (protegido)'!$AH$2,1,IF('3. Evaluation'!B119='Back (protegido)'!$AH$3,2,IF('3. Evaluation'!B119='Back (protegido)'!$AH$4,3,IF('3. Evaluation'!B119='Back (protegido)'!$AH$5,4,IF('3. Evaluation'!B119='Back (protegido)'!$AH$6,5)))))</f>
        <v>0</v>
      </c>
      <c r="AQ116" t="b">
        <f>IF('3. Evaluation'!C119='Back (protegido)'!$AL$2,1,IF('3. Evaluation'!C119='Back (protegido)'!$AL$3,2,IF('3. Evaluation'!C119='Back (protegido)'!$AL$4,3,IF('3. Evaluation'!C119='Back (protegido)'!$AL$5,4,IF('3. Evaluation'!C119='Back (protegido)'!$AL$6,5)))))</f>
        <v>0</v>
      </c>
      <c r="AR116">
        <f t="shared" si="12"/>
        <v>0</v>
      </c>
    </row>
    <row r="117" spans="1:44">
      <c r="A117" t="str">
        <f>IF('1. Information'!H120="(Selecionar)",CONCATENATE("-",".",'1. Information'!F120," (",'1. Information'!J120,")"),IF('1. Information'!H120="Outra",CONCATENATE('1. Information'!I120,".",'1. Information'!F120," (",'1. Information'!J120,")"),CONCATENATE('1. Information'!H120,".",'1. Information'!F120," (",'1. Information'!J120,")")))</f>
        <v>. ()</v>
      </c>
      <c r="C117">
        <f t="shared" ca="1" si="14"/>
        <v>1908</v>
      </c>
      <c r="R117" t="str">
        <f>IF('2. Inspection'!C121="--","z",CONCATENATE('2. Inspection'!C121,".",'2. Inspection'!A121))</f>
        <v>z</v>
      </c>
      <c r="S117">
        <f t="shared" si="11"/>
        <v>200</v>
      </c>
      <c r="T117" t="e">
        <f>INDEX($R$1:$R$200,MATCH(ROWS($S$1:S117),$S$1:$S$200,0))</f>
        <v>#N/A</v>
      </c>
      <c r="AA117" t="str">
        <f t="shared" si="9"/>
        <v/>
      </c>
      <c r="AC117" t="str">
        <f t="shared" si="8"/>
        <v>z</v>
      </c>
      <c r="AD117">
        <f t="shared" si="10"/>
        <v>199</v>
      </c>
      <c r="AE117" t="e">
        <f>INDEX($AC$1:$AC$200,MATCH(ROWS($AD$1:AD117),$AD$1:$AD$200,0))</f>
        <v>#N/A</v>
      </c>
      <c r="AF117" t="str">
        <f t="shared" si="13"/>
        <v/>
      </c>
      <c r="AP117" t="b">
        <f>IF('3. Evaluation'!B120='Back (protegido)'!$AH$2,1,IF('3. Evaluation'!B120='Back (protegido)'!$AH$3,2,IF('3. Evaluation'!B120='Back (protegido)'!$AH$4,3,IF('3. Evaluation'!B120='Back (protegido)'!$AH$5,4,IF('3. Evaluation'!B120='Back (protegido)'!$AH$6,5)))))</f>
        <v>0</v>
      </c>
      <c r="AQ117" t="b">
        <f>IF('3. Evaluation'!C120='Back (protegido)'!$AL$2,1,IF('3. Evaluation'!C120='Back (protegido)'!$AL$3,2,IF('3. Evaluation'!C120='Back (protegido)'!$AL$4,3,IF('3. Evaluation'!C120='Back (protegido)'!$AL$5,4,IF('3. Evaluation'!C120='Back (protegido)'!$AL$6,5)))))</f>
        <v>0</v>
      </c>
      <c r="AR117">
        <f t="shared" si="12"/>
        <v>0</v>
      </c>
    </row>
    <row r="118" spans="1:44">
      <c r="A118" t="str">
        <f>IF('1. Information'!H121="(Selecionar)",CONCATENATE("-",".",'1. Information'!F121," (",'1. Information'!J121,")"),IF('1. Information'!H121="Outra",CONCATENATE('1. Information'!I121,".",'1. Information'!F121," (",'1. Information'!J121,")"),CONCATENATE('1. Information'!H121,".",'1. Information'!F121," (",'1. Information'!J121,")")))</f>
        <v>. ()</v>
      </c>
      <c r="C118">
        <f t="shared" ca="1" si="14"/>
        <v>1907</v>
      </c>
      <c r="R118" t="str">
        <f>IF('2. Inspection'!C122="--","z",CONCATENATE('2. Inspection'!C122,".",'2. Inspection'!A122))</f>
        <v>z</v>
      </c>
      <c r="S118">
        <f t="shared" si="11"/>
        <v>200</v>
      </c>
      <c r="T118" t="e">
        <f>INDEX($R$1:$R$200,MATCH(ROWS($S$1:S118),$S$1:$S$200,0))</f>
        <v>#N/A</v>
      </c>
      <c r="AA118" t="str">
        <f t="shared" si="9"/>
        <v/>
      </c>
      <c r="AC118" t="str">
        <f t="shared" si="8"/>
        <v>z</v>
      </c>
      <c r="AD118">
        <f t="shared" si="10"/>
        <v>199</v>
      </c>
      <c r="AE118" t="e">
        <f>INDEX($AC$1:$AC$200,MATCH(ROWS($AD$1:AD118),$AD$1:$AD$200,0))</f>
        <v>#N/A</v>
      </c>
      <c r="AF118" t="str">
        <f t="shared" si="13"/>
        <v/>
      </c>
      <c r="AP118" t="b">
        <f>IF('3. Evaluation'!B121='Back (protegido)'!$AH$2,1,IF('3. Evaluation'!B121='Back (protegido)'!$AH$3,2,IF('3. Evaluation'!B121='Back (protegido)'!$AH$4,3,IF('3. Evaluation'!B121='Back (protegido)'!$AH$5,4,IF('3. Evaluation'!B121='Back (protegido)'!$AH$6,5)))))</f>
        <v>0</v>
      </c>
      <c r="AQ118" t="b">
        <f>IF('3. Evaluation'!C121='Back (protegido)'!$AL$2,1,IF('3. Evaluation'!C121='Back (protegido)'!$AL$3,2,IF('3. Evaluation'!C121='Back (protegido)'!$AL$4,3,IF('3. Evaluation'!C121='Back (protegido)'!$AL$5,4,IF('3. Evaluation'!C121='Back (protegido)'!$AL$6,5)))))</f>
        <v>0</v>
      </c>
      <c r="AR118">
        <f t="shared" si="12"/>
        <v>0</v>
      </c>
    </row>
    <row r="119" spans="1:44">
      <c r="A119" t="str">
        <f>IF('1. Information'!H122="(Selecionar)",CONCATENATE("-",".",'1. Information'!F122," (",'1. Information'!J122,")"),IF('1. Information'!H122="Outra",CONCATENATE('1. Information'!I122,".",'1. Information'!F122," (",'1. Information'!J122,")"),CONCATENATE('1. Information'!H122,".",'1. Information'!F122," (",'1. Information'!J122,")")))</f>
        <v>. ()</v>
      </c>
      <c r="C119">
        <f t="shared" ca="1" si="14"/>
        <v>1906</v>
      </c>
      <c r="R119" t="str">
        <f>IF('2. Inspection'!C123="--","z",CONCATENATE('2. Inspection'!C123,".",'2. Inspection'!A123))</f>
        <v>z</v>
      </c>
      <c r="S119">
        <f t="shared" si="11"/>
        <v>200</v>
      </c>
      <c r="T119" t="e">
        <f>INDEX($R$1:$R$200,MATCH(ROWS($S$1:S119),$S$1:$S$200,0))</f>
        <v>#N/A</v>
      </c>
      <c r="AA119" t="str">
        <f t="shared" si="9"/>
        <v/>
      </c>
      <c r="AC119" t="str">
        <f t="shared" si="8"/>
        <v>z</v>
      </c>
      <c r="AD119">
        <f t="shared" si="10"/>
        <v>199</v>
      </c>
      <c r="AE119" t="e">
        <f>INDEX($AC$1:$AC$200,MATCH(ROWS($AD$1:AD119),$AD$1:$AD$200,0))</f>
        <v>#N/A</v>
      </c>
      <c r="AF119" t="str">
        <f t="shared" si="13"/>
        <v/>
      </c>
      <c r="AP119" t="b">
        <f>IF('3. Evaluation'!B122='Back (protegido)'!$AH$2,1,IF('3. Evaluation'!B122='Back (protegido)'!$AH$3,2,IF('3. Evaluation'!B122='Back (protegido)'!$AH$4,3,IF('3. Evaluation'!B122='Back (protegido)'!$AH$5,4,IF('3. Evaluation'!B122='Back (protegido)'!$AH$6,5)))))</f>
        <v>0</v>
      </c>
      <c r="AQ119" t="b">
        <f>IF('3. Evaluation'!C122='Back (protegido)'!$AL$2,1,IF('3. Evaluation'!C122='Back (protegido)'!$AL$3,2,IF('3. Evaluation'!C122='Back (protegido)'!$AL$4,3,IF('3. Evaluation'!C122='Back (protegido)'!$AL$5,4,IF('3. Evaluation'!C122='Back (protegido)'!$AL$6,5)))))</f>
        <v>0</v>
      </c>
      <c r="AR119">
        <f t="shared" si="12"/>
        <v>0</v>
      </c>
    </row>
    <row r="120" spans="1:44">
      <c r="A120" t="str">
        <f>IF('1. Information'!H123="(Selecionar)",CONCATENATE("-",".",'1. Information'!F123," (",'1. Information'!J123,")"),IF('1. Information'!H123="Outra",CONCATENATE('1. Information'!I123,".",'1. Information'!F123," (",'1. Information'!J123,")"),CONCATENATE('1. Information'!H123,".",'1. Information'!F123," (",'1. Information'!J123,")")))</f>
        <v>. ()</v>
      </c>
      <c r="C120">
        <f t="shared" ca="1" si="14"/>
        <v>1905</v>
      </c>
      <c r="R120" t="str">
        <f>IF('2. Inspection'!C124="--","z",CONCATENATE('2. Inspection'!C124,".",'2. Inspection'!A124))</f>
        <v>z</v>
      </c>
      <c r="S120">
        <f t="shared" si="11"/>
        <v>200</v>
      </c>
      <c r="T120" t="e">
        <f>INDEX($R$1:$R$200,MATCH(ROWS($S$1:S120),$S$1:$S$200,0))</f>
        <v>#N/A</v>
      </c>
      <c r="AA120" t="str">
        <f t="shared" si="9"/>
        <v/>
      </c>
      <c r="AC120" t="str">
        <f t="shared" si="8"/>
        <v>z</v>
      </c>
      <c r="AD120">
        <f t="shared" si="10"/>
        <v>199</v>
      </c>
      <c r="AE120" t="e">
        <f>INDEX($AC$1:$AC$200,MATCH(ROWS($AD$1:AD120),$AD$1:$AD$200,0))</f>
        <v>#N/A</v>
      </c>
      <c r="AF120" t="str">
        <f t="shared" si="13"/>
        <v/>
      </c>
      <c r="AP120" t="b">
        <f>IF('3. Evaluation'!B123='Back (protegido)'!$AH$2,1,IF('3. Evaluation'!B123='Back (protegido)'!$AH$3,2,IF('3. Evaluation'!B123='Back (protegido)'!$AH$4,3,IF('3. Evaluation'!B123='Back (protegido)'!$AH$5,4,IF('3. Evaluation'!B123='Back (protegido)'!$AH$6,5)))))</f>
        <v>0</v>
      </c>
      <c r="AQ120" t="b">
        <f>IF('3. Evaluation'!C123='Back (protegido)'!$AL$2,1,IF('3. Evaluation'!C123='Back (protegido)'!$AL$3,2,IF('3. Evaluation'!C123='Back (protegido)'!$AL$4,3,IF('3. Evaluation'!C123='Back (protegido)'!$AL$5,4,IF('3. Evaluation'!C123='Back (protegido)'!$AL$6,5)))))</f>
        <v>0</v>
      </c>
      <c r="AR120">
        <f t="shared" si="12"/>
        <v>0</v>
      </c>
    </row>
    <row r="121" spans="1:44">
      <c r="A121" t="str">
        <f>IF('1. Information'!H124="(Selecionar)",CONCATENATE("-",".",'1. Information'!F124," (",'1. Information'!J124,")"),IF('1. Information'!H124="Outra",CONCATENATE('1. Information'!I124,".",'1. Information'!F124," (",'1. Information'!J124,")"),CONCATENATE('1. Information'!H124,".",'1. Information'!F124," (",'1. Information'!J124,")")))</f>
        <v>. ()</v>
      </c>
      <c r="C121">
        <f t="shared" ca="1" si="14"/>
        <v>1904</v>
      </c>
      <c r="R121" t="str">
        <f>IF('2. Inspection'!C125="--","z",CONCATENATE('2. Inspection'!C125,".",'2. Inspection'!A125))</f>
        <v>z</v>
      </c>
      <c r="S121">
        <f t="shared" si="11"/>
        <v>200</v>
      </c>
      <c r="T121" t="e">
        <f>INDEX($R$1:$R$200,MATCH(ROWS($S$1:S121),$S$1:$S$200,0))</f>
        <v>#N/A</v>
      </c>
      <c r="AA121" t="str">
        <f t="shared" si="9"/>
        <v/>
      </c>
      <c r="AC121" t="str">
        <f t="shared" si="8"/>
        <v>z</v>
      </c>
      <c r="AD121">
        <f t="shared" si="10"/>
        <v>199</v>
      </c>
      <c r="AE121" t="e">
        <f>INDEX($AC$1:$AC$200,MATCH(ROWS($AD$1:AD121),$AD$1:$AD$200,0))</f>
        <v>#N/A</v>
      </c>
      <c r="AF121" t="str">
        <f t="shared" si="13"/>
        <v/>
      </c>
      <c r="AP121" t="b">
        <f>IF('3. Evaluation'!B124='Back (protegido)'!$AH$2,1,IF('3. Evaluation'!B124='Back (protegido)'!$AH$3,2,IF('3. Evaluation'!B124='Back (protegido)'!$AH$4,3,IF('3. Evaluation'!B124='Back (protegido)'!$AH$5,4,IF('3. Evaluation'!B124='Back (protegido)'!$AH$6,5)))))</f>
        <v>0</v>
      </c>
      <c r="AQ121" t="b">
        <f>IF('3. Evaluation'!C124='Back (protegido)'!$AL$2,1,IF('3. Evaluation'!C124='Back (protegido)'!$AL$3,2,IF('3. Evaluation'!C124='Back (protegido)'!$AL$4,3,IF('3. Evaluation'!C124='Back (protegido)'!$AL$5,4,IF('3. Evaluation'!C124='Back (protegido)'!$AL$6,5)))))</f>
        <v>0</v>
      </c>
      <c r="AR121">
        <f t="shared" si="12"/>
        <v>0</v>
      </c>
    </row>
    <row r="122" spans="1:44">
      <c r="A122" t="str">
        <f>IF('1. Information'!H125="(Selecionar)",CONCATENATE("-",".",'1. Information'!F125," (",'1. Information'!J125,")"),IF('1. Information'!H125="Outra",CONCATENATE('1. Information'!I125,".",'1. Information'!F125," (",'1. Information'!J125,")"),CONCATENATE('1. Information'!H125,".",'1. Information'!F125," (",'1. Information'!J125,")")))</f>
        <v>. ()</v>
      </c>
      <c r="C122">
        <f t="shared" ca="1" si="14"/>
        <v>1903</v>
      </c>
      <c r="R122" t="str">
        <f>IF('2. Inspection'!C126="--","z",CONCATENATE('2. Inspection'!C126,".",'2. Inspection'!A126))</f>
        <v>z</v>
      </c>
      <c r="S122">
        <f t="shared" si="11"/>
        <v>200</v>
      </c>
      <c r="T122" t="e">
        <f>INDEX($R$1:$R$200,MATCH(ROWS($S$1:S122),$S$1:$S$200,0))</f>
        <v>#N/A</v>
      </c>
      <c r="AA122" t="str">
        <f t="shared" si="9"/>
        <v/>
      </c>
      <c r="AC122" t="str">
        <f t="shared" si="8"/>
        <v>z</v>
      </c>
      <c r="AD122">
        <f t="shared" si="10"/>
        <v>199</v>
      </c>
      <c r="AE122" t="e">
        <f>INDEX($AC$1:$AC$200,MATCH(ROWS($AD$1:AD122),$AD$1:$AD$200,0))</f>
        <v>#N/A</v>
      </c>
      <c r="AF122" t="str">
        <f t="shared" si="13"/>
        <v/>
      </c>
      <c r="AP122" t="b">
        <f>IF('3. Evaluation'!B125='Back (protegido)'!$AH$2,1,IF('3. Evaluation'!B125='Back (protegido)'!$AH$3,2,IF('3. Evaluation'!B125='Back (protegido)'!$AH$4,3,IF('3. Evaluation'!B125='Back (protegido)'!$AH$5,4,IF('3. Evaluation'!B125='Back (protegido)'!$AH$6,5)))))</f>
        <v>0</v>
      </c>
      <c r="AQ122" t="b">
        <f>IF('3. Evaluation'!C125='Back (protegido)'!$AL$2,1,IF('3. Evaluation'!C125='Back (protegido)'!$AL$3,2,IF('3. Evaluation'!C125='Back (protegido)'!$AL$4,3,IF('3. Evaluation'!C125='Back (protegido)'!$AL$5,4,IF('3. Evaluation'!C125='Back (protegido)'!$AL$6,5)))))</f>
        <v>0</v>
      </c>
      <c r="AR122">
        <f t="shared" si="12"/>
        <v>0</v>
      </c>
    </row>
    <row r="123" spans="1:44">
      <c r="A123" t="str">
        <f>IF('1. Information'!H126="(Selecionar)",CONCATENATE("-",".",'1. Information'!F126," (",'1. Information'!J126,")"),IF('1. Information'!H126="Outra",CONCATENATE('1. Information'!I126,".",'1. Information'!F126," (",'1. Information'!J126,")"),CONCATENATE('1. Information'!H126,".",'1. Information'!F126," (",'1. Information'!J126,")")))</f>
        <v>. ()</v>
      </c>
      <c r="C123">
        <f t="shared" ca="1" si="14"/>
        <v>1902</v>
      </c>
      <c r="R123" t="str">
        <f>IF('2. Inspection'!C127="--","z",CONCATENATE('2. Inspection'!C127,".",'2. Inspection'!A127))</f>
        <v>z</v>
      </c>
      <c r="S123">
        <f t="shared" si="11"/>
        <v>200</v>
      </c>
      <c r="T123" t="e">
        <f>INDEX($R$1:$R$200,MATCH(ROWS($S$1:S123),$S$1:$S$200,0))</f>
        <v>#N/A</v>
      </c>
      <c r="AA123" t="str">
        <f t="shared" si="9"/>
        <v/>
      </c>
      <c r="AC123" t="str">
        <f t="shared" si="8"/>
        <v>z</v>
      </c>
      <c r="AD123">
        <f t="shared" si="10"/>
        <v>199</v>
      </c>
      <c r="AE123" t="e">
        <f>INDEX($AC$1:$AC$200,MATCH(ROWS($AD$1:AD123),$AD$1:$AD$200,0))</f>
        <v>#N/A</v>
      </c>
      <c r="AF123" t="str">
        <f t="shared" si="13"/>
        <v/>
      </c>
      <c r="AP123" t="b">
        <f>IF('3. Evaluation'!B126='Back (protegido)'!$AH$2,1,IF('3. Evaluation'!B126='Back (protegido)'!$AH$3,2,IF('3. Evaluation'!B126='Back (protegido)'!$AH$4,3,IF('3. Evaluation'!B126='Back (protegido)'!$AH$5,4,IF('3. Evaluation'!B126='Back (protegido)'!$AH$6,5)))))</f>
        <v>0</v>
      </c>
      <c r="AQ123" t="b">
        <f>IF('3. Evaluation'!C126='Back (protegido)'!$AL$2,1,IF('3. Evaluation'!C126='Back (protegido)'!$AL$3,2,IF('3. Evaluation'!C126='Back (protegido)'!$AL$4,3,IF('3. Evaluation'!C126='Back (protegido)'!$AL$5,4,IF('3. Evaluation'!C126='Back (protegido)'!$AL$6,5)))))</f>
        <v>0</v>
      </c>
      <c r="AR123">
        <f t="shared" si="12"/>
        <v>0</v>
      </c>
    </row>
    <row r="124" spans="1:44">
      <c r="A124" t="str">
        <f>IF('1. Information'!H127="(Selecionar)",CONCATENATE("-",".",'1. Information'!F127," (",'1. Information'!J127,")"),IF('1. Information'!H127="Outra",CONCATENATE('1. Information'!I127,".",'1. Information'!F127," (",'1. Information'!J127,")"),CONCATENATE('1. Information'!H127,".",'1. Information'!F127," (",'1. Information'!J127,")")))</f>
        <v>. ()</v>
      </c>
      <c r="C124">
        <f t="shared" ca="1" si="14"/>
        <v>1901</v>
      </c>
      <c r="R124" t="str">
        <f>IF('2. Inspection'!C128="--","z",CONCATENATE('2. Inspection'!C128,".",'2. Inspection'!A128))</f>
        <v>z</v>
      </c>
      <c r="S124">
        <f t="shared" si="11"/>
        <v>200</v>
      </c>
      <c r="T124" t="e">
        <f>INDEX($R$1:$R$200,MATCH(ROWS($S$1:S124),$S$1:$S$200,0))</f>
        <v>#N/A</v>
      </c>
      <c r="AA124" t="str">
        <f t="shared" si="9"/>
        <v/>
      </c>
      <c r="AC124" t="str">
        <f t="shared" si="8"/>
        <v>z</v>
      </c>
      <c r="AD124">
        <f t="shared" si="10"/>
        <v>199</v>
      </c>
      <c r="AE124" t="e">
        <f>INDEX($AC$1:$AC$200,MATCH(ROWS($AD$1:AD124),$AD$1:$AD$200,0))</f>
        <v>#N/A</v>
      </c>
      <c r="AF124" t="str">
        <f t="shared" si="13"/>
        <v/>
      </c>
      <c r="AP124" t="b">
        <f>IF('3. Evaluation'!B127='Back (protegido)'!$AH$2,1,IF('3. Evaluation'!B127='Back (protegido)'!$AH$3,2,IF('3. Evaluation'!B127='Back (protegido)'!$AH$4,3,IF('3. Evaluation'!B127='Back (protegido)'!$AH$5,4,IF('3. Evaluation'!B127='Back (protegido)'!$AH$6,5)))))</f>
        <v>0</v>
      </c>
      <c r="AQ124" t="b">
        <f>IF('3. Evaluation'!C127='Back (protegido)'!$AL$2,1,IF('3. Evaluation'!C127='Back (protegido)'!$AL$3,2,IF('3. Evaluation'!C127='Back (protegido)'!$AL$4,3,IF('3. Evaluation'!C127='Back (protegido)'!$AL$5,4,IF('3. Evaluation'!C127='Back (protegido)'!$AL$6,5)))))</f>
        <v>0</v>
      </c>
      <c r="AR124">
        <f t="shared" si="12"/>
        <v>0</v>
      </c>
    </row>
    <row r="125" spans="1:44">
      <c r="A125" t="str">
        <f>IF('1. Information'!H128="(Selecionar)",CONCATENATE("-",".",'1. Information'!F128," (",'1. Information'!J128,")"),IF('1. Information'!H128="Outra",CONCATENATE('1. Information'!I128,".",'1. Information'!F128," (",'1. Information'!J128,")"),CONCATENATE('1. Information'!H128,".",'1. Information'!F128," (",'1. Information'!J128,")")))</f>
        <v>. ()</v>
      </c>
      <c r="C125">
        <f t="shared" ca="1" si="14"/>
        <v>1900</v>
      </c>
      <c r="R125" t="str">
        <f>IF('2. Inspection'!C129="--","z",CONCATENATE('2. Inspection'!C129,".",'2. Inspection'!A129))</f>
        <v>z</v>
      </c>
      <c r="S125">
        <f t="shared" si="11"/>
        <v>200</v>
      </c>
      <c r="T125" t="e">
        <f>INDEX($R$1:$R$200,MATCH(ROWS($S$1:S125),$S$1:$S$200,0))</f>
        <v>#N/A</v>
      </c>
      <c r="AA125" t="str">
        <f t="shared" si="9"/>
        <v/>
      </c>
      <c r="AC125" t="str">
        <f t="shared" si="8"/>
        <v>z</v>
      </c>
      <c r="AD125">
        <f t="shared" si="10"/>
        <v>199</v>
      </c>
      <c r="AE125" t="e">
        <f>INDEX($AC$1:$AC$200,MATCH(ROWS($AD$1:AD125),$AD$1:$AD$200,0))</f>
        <v>#N/A</v>
      </c>
      <c r="AF125" t="str">
        <f t="shared" si="13"/>
        <v/>
      </c>
      <c r="AP125" t="b">
        <f>IF('3. Evaluation'!B128='Back (protegido)'!$AH$2,1,IF('3. Evaluation'!B128='Back (protegido)'!$AH$3,2,IF('3. Evaluation'!B128='Back (protegido)'!$AH$4,3,IF('3. Evaluation'!B128='Back (protegido)'!$AH$5,4,IF('3. Evaluation'!B128='Back (protegido)'!$AH$6,5)))))</f>
        <v>0</v>
      </c>
      <c r="AQ125" t="b">
        <f>IF('3. Evaluation'!C128='Back (protegido)'!$AL$2,1,IF('3. Evaluation'!C128='Back (protegido)'!$AL$3,2,IF('3. Evaluation'!C128='Back (protegido)'!$AL$4,3,IF('3. Evaluation'!C128='Back (protegido)'!$AL$5,4,IF('3. Evaluation'!C128='Back (protegido)'!$AL$6,5)))))</f>
        <v>0</v>
      </c>
      <c r="AR125">
        <f t="shared" si="12"/>
        <v>0</v>
      </c>
    </row>
    <row r="126" spans="1:44">
      <c r="A126" t="str">
        <f>IF('1. Information'!H129="(Selecionar)",CONCATENATE("-",".",'1. Information'!F129," (",'1. Information'!J129,")"),IF('1. Information'!H129="Outra",CONCATENATE('1. Information'!I129,".",'1. Information'!F129," (",'1. Information'!J129,")"),CONCATENATE('1. Information'!H129,".",'1. Information'!F129," (",'1. Information'!J129,")")))</f>
        <v>. ()</v>
      </c>
      <c r="C126">
        <f t="shared" ca="1" si="14"/>
        <v>1899</v>
      </c>
      <c r="R126" t="str">
        <f>IF('2. Inspection'!C130="--","z",CONCATENATE('2. Inspection'!C130,".",'2. Inspection'!A130))</f>
        <v>z</v>
      </c>
      <c r="S126">
        <f t="shared" si="11"/>
        <v>200</v>
      </c>
      <c r="T126" t="e">
        <f>INDEX($R$1:$R$200,MATCH(ROWS($S$1:S126),$S$1:$S$200,0))</f>
        <v>#N/A</v>
      </c>
      <c r="AA126" t="str">
        <f t="shared" si="9"/>
        <v/>
      </c>
      <c r="AC126" t="str">
        <f t="shared" si="8"/>
        <v>z</v>
      </c>
      <c r="AD126">
        <f t="shared" si="10"/>
        <v>199</v>
      </c>
      <c r="AE126" t="e">
        <f>INDEX($AC$1:$AC$200,MATCH(ROWS($AD$1:AD126),$AD$1:$AD$200,0))</f>
        <v>#N/A</v>
      </c>
      <c r="AF126" t="str">
        <f t="shared" si="13"/>
        <v/>
      </c>
      <c r="AP126" t="b">
        <f>IF('3. Evaluation'!B129='Back (protegido)'!$AH$2,1,IF('3. Evaluation'!B129='Back (protegido)'!$AH$3,2,IF('3. Evaluation'!B129='Back (protegido)'!$AH$4,3,IF('3. Evaluation'!B129='Back (protegido)'!$AH$5,4,IF('3. Evaluation'!B129='Back (protegido)'!$AH$6,5)))))</f>
        <v>0</v>
      </c>
      <c r="AQ126" t="b">
        <f>IF('3. Evaluation'!C129='Back (protegido)'!$AL$2,1,IF('3. Evaluation'!C129='Back (protegido)'!$AL$3,2,IF('3. Evaluation'!C129='Back (protegido)'!$AL$4,3,IF('3. Evaluation'!C129='Back (protegido)'!$AL$5,4,IF('3. Evaluation'!C129='Back (protegido)'!$AL$6,5)))))</f>
        <v>0</v>
      </c>
      <c r="AR126">
        <f t="shared" si="12"/>
        <v>0</v>
      </c>
    </row>
    <row r="127" spans="1:44">
      <c r="A127" t="str">
        <f>IF('1. Information'!H130="(Selecionar)",CONCATENATE("-",".",'1. Information'!F130," (",'1. Information'!J130,")"),IF('1. Information'!H130="Outra",CONCATENATE('1. Information'!I130,".",'1. Information'!F130," (",'1. Information'!J130,")"),CONCATENATE('1. Information'!H130,".",'1. Information'!F130," (",'1. Information'!J130,")")))</f>
        <v>. ()</v>
      </c>
      <c r="C127">
        <f t="shared" ca="1" si="14"/>
        <v>1898</v>
      </c>
      <c r="R127" t="str">
        <f>IF('2. Inspection'!C131="--","z",CONCATENATE('2. Inspection'!C131,".",'2. Inspection'!A131))</f>
        <v>z</v>
      </c>
      <c r="S127">
        <f t="shared" si="11"/>
        <v>200</v>
      </c>
      <c r="T127" t="e">
        <f>INDEX($R$1:$R$200,MATCH(ROWS($S$1:S127),$S$1:$S$200,0))</f>
        <v>#N/A</v>
      </c>
      <c r="AA127" t="str">
        <f t="shared" si="9"/>
        <v/>
      </c>
      <c r="AC127" t="str">
        <f t="shared" si="8"/>
        <v>z</v>
      </c>
      <c r="AD127">
        <f t="shared" si="10"/>
        <v>199</v>
      </c>
      <c r="AE127" t="e">
        <f>INDEX($AC$1:$AC$200,MATCH(ROWS($AD$1:AD127),$AD$1:$AD$200,0))</f>
        <v>#N/A</v>
      </c>
      <c r="AF127" t="str">
        <f t="shared" si="13"/>
        <v/>
      </c>
      <c r="AP127" t="b">
        <f>IF('3. Evaluation'!B130='Back (protegido)'!$AH$2,1,IF('3. Evaluation'!B130='Back (protegido)'!$AH$3,2,IF('3. Evaluation'!B130='Back (protegido)'!$AH$4,3,IF('3. Evaluation'!B130='Back (protegido)'!$AH$5,4,IF('3. Evaluation'!B130='Back (protegido)'!$AH$6,5)))))</f>
        <v>0</v>
      </c>
      <c r="AQ127" t="b">
        <f>IF('3. Evaluation'!C130='Back (protegido)'!$AL$2,1,IF('3. Evaluation'!C130='Back (protegido)'!$AL$3,2,IF('3. Evaluation'!C130='Back (protegido)'!$AL$4,3,IF('3. Evaluation'!C130='Back (protegido)'!$AL$5,4,IF('3. Evaluation'!C130='Back (protegido)'!$AL$6,5)))))</f>
        <v>0</v>
      </c>
      <c r="AR127">
        <f t="shared" si="12"/>
        <v>0</v>
      </c>
    </row>
    <row r="128" spans="1:44">
      <c r="A128" t="str">
        <f>IF('1. Information'!H131="(Selecionar)",CONCATENATE("-",".",'1. Information'!F131," (",'1. Information'!J131,")"),IF('1. Information'!H131="Outra",CONCATENATE('1. Information'!I131,".",'1. Information'!F131," (",'1. Information'!J131,")"),CONCATENATE('1. Information'!H131,".",'1. Information'!F131," (",'1. Information'!J131,")")))</f>
        <v>. ()</v>
      </c>
      <c r="C128">
        <f t="shared" ca="1" si="14"/>
        <v>1897</v>
      </c>
      <c r="R128" t="str">
        <f>IF('2. Inspection'!C132="--","z",CONCATENATE('2. Inspection'!C132,".",'2. Inspection'!A132))</f>
        <v>z</v>
      </c>
      <c r="S128">
        <f t="shared" si="11"/>
        <v>200</v>
      </c>
      <c r="T128" t="e">
        <f>INDEX($R$1:$R$200,MATCH(ROWS($S$1:S128),$S$1:$S$200,0))</f>
        <v>#N/A</v>
      </c>
      <c r="AA128" t="str">
        <f t="shared" si="9"/>
        <v/>
      </c>
      <c r="AC128" t="str">
        <f t="shared" si="8"/>
        <v>z</v>
      </c>
      <c r="AD128">
        <f t="shared" si="10"/>
        <v>199</v>
      </c>
      <c r="AE128" t="e">
        <f>INDEX($AC$1:$AC$200,MATCH(ROWS($AD$1:AD128),$AD$1:$AD$200,0))</f>
        <v>#N/A</v>
      </c>
      <c r="AF128" t="str">
        <f t="shared" si="13"/>
        <v/>
      </c>
      <c r="AP128" t="b">
        <f>IF('3. Evaluation'!B131='Back (protegido)'!$AH$2,1,IF('3. Evaluation'!B131='Back (protegido)'!$AH$3,2,IF('3. Evaluation'!B131='Back (protegido)'!$AH$4,3,IF('3. Evaluation'!B131='Back (protegido)'!$AH$5,4,IF('3. Evaluation'!B131='Back (protegido)'!$AH$6,5)))))</f>
        <v>0</v>
      </c>
      <c r="AQ128" t="b">
        <f>IF('3. Evaluation'!C131='Back (protegido)'!$AL$2,1,IF('3. Evaluation'!C131='Back (protegido)'!$AL$3,2,IF('3. Evaluation'!C131='Back (protegido)'!$AL$4,3,IF('3. Evaluation'!C131='Back (protegido)'!$AL$5,4,IF('3. Evaluation'!C131='Back (protegido)'!$AL$6,5)))))</f>
        <v>0</v>
      </c>
      <c r="AR128">
        <f t="shared" si="12"/>
        <v>0</v>
      </c>
    </row>
    <row r="129" spans="1:44">
      <c r="A129" t="str">
        <f>IF('1. Information'!H132="(Selecionar)",CONCATENATE("-",".",'1. Information'!F132," (",'1. Information'!J132,")"),IF('1. Information'!H132="Outra",CONCATENATE('1. Information'!I132,".",'1. Information'!F132," (",'1. Information'!J132,")"),CONCATENATE('1. Information'!H132,".",'1. Information'!F132," (",'1. Information'!J132,")")))</f>
        <v>. ()</v>
      </c>
      <c r="C129">
        <f t="shared" ca="1" si="14"/>
        <v>1896</v>
      </c>
      <c r="R129" t="str">
        <f>IF('2. Inspection'!C133="--","z",CONCATENATE('2. Inspection'!C133,".",'2. Inspection'!A133))</f>
        <v>z</v>
      </c>
      <c r="S129">
        <f t="shared" si="11"/>
        <v>200</v>
      </c>
      <c r="T129" t="e">
        <f>INDEX($R$1:$R$200,MATCH(ROWS($S$1:S129),$S$1:$S$200,0))</f>
        <v>#N/A</v>
      </c>
      <c r="AA129" t="str">
        <f t="shared" si="9"/>
        <v/>
      </c>
      <c r="AC129" t="str">
        <f t="shared" ref="AC129:AC192" si="15">IF(OR(LEFT(AA129,2)="A.",LEFT(AA129,2)="B.",AA129=""),"z",IF(LEFT(AA129,4)="B/C.",MID(AA129,5,LEN(AA129)),MID(AA129,3,LEN(AA129))))</f>
        <v>z</v>
      </c>
      <c r="AD129">
        <f t="shared" si="10"/>
        <v>199</v>
      </c>
      <c r="AE129" t="e">
        <f>INDEX($AC$1:$AC$200,MATCH(ROWS($AD$1:AD129),$AD$1:$AD$200,0))</f>
        <v>#N/A</v>
      </c>
      <c r="AF129" t="str">
        <f t="shared" si="13"/>
        <v/>
      </c>
      <c r="AP129" t="b">
        <f>IF('3. Evaluation'!B132='Back (protegido)'!$AH$2,1,IF('3. Evaluation'!B132='Back (protegido)'!$AH$3,2,IF('3. Evaluation'!B132='Back (protegido)'!$AH$4,3,IF('3. Evaluation'!B132='Back (protegido)'!$AH$5,4,IF('3. Evaluation'!B132='Back (protegido)'!$AH$6,5)))))</f>
        <v>0</v>
      </c>
      <c r="AQ129" t="b">
        <f>IF('3. Evaluation'!C132='Back (protegido)'!$AL$2,1,IF('3. Evaluation'!C132='Back (protegido)'!$AL$3,2,IF('3. Evaluation'!C132='Back (protegido)'!$AL$4,3,IF('3. Evaluation'!C132='Back (protegido)'!$AL$5,4,IF('3. Evaluation'!C132='Back (protegido)'!$AL$6,5)))))</f>
        <v>0</v>
      </c>
      <c r="AR129">
        <f t="shared" si="12"/>
        <v>0</v>
      </c>
    </row>
    <row r="130" spans="1:44">
      <c r="A130" t="str">
        <f>IF('1. Information'!H133="(Selecionar)",CONCATENATE("-",".",'1. Information'!F133," (",'1. Information'!J133,")"),IF('1. Information'!H133="Outra",CONCATENATE('1. Information'!I133,".",'1. Information'!F133," (",'1. Information'!J133,")"),CONCATENATE('1. Information'!H133,".",'1. Information'!F133," (",'1. Information'!J133,")")))</f>
        <v>. ()</v>
      </c>
      <c r="C130">
        <f t="shared" ca="1" si="14"/>
        <v>1895</v>
      </c>
      <c r="R130" t="str">
        <f>IF('2. Inspection'!C134="--","z",CONCATENATE('2. Inspection'!C134,".",'2. Inspection'!A134))</f>
        <v>z</v>
      </c>
      <c r="S130">
        <f t="shared" si="11"/>
        <v>200</v>
      </c>
      <c r="T130" t="e">
        <f>INDEX($R$1:$R$200,MATCH(ROWS($S$1:S130),$S$1:$S$200,0))</f>
        <v>#N/A</v>
      </c>
      <c r="AA130" t="str">
        <f t="shared" ref="AA130:AA193" si="16">IFERROR(T130,"")</f>
        <v/>
      </c>
      <c r="AC130" t="str">
        <f t="shared" si="15"/>
        <v>z</v>
      </c>
      <c r="AD130">
        <f t="shared" ref="AD130:AD193" si="17">COUNTIF($AC$1:$AC$200,"&lt;="&amp;$AC130)</f>
        <v>199</v>
      </c>
      <c r="AE130" t="e">
        <f>INDEX($AC$1:$AC$200,MATCH(ROWS($AD$1:AD130),$AD$1:$AD$200,0))</f>
        <v>#N/A</v>
      </c>
      <c r="AF130" t="str">
        <f t="shared" si="13"/>
        <v/>
      </c>
      <c r="AP130" t="b">
        <f>IF('3. Evaluation'!B133='Back (protegido)'!$AH$2,1,IF('3. Evaluation'!B133='Back (protegido)'!$AH$3,2,IF('3. Evaluation'!B133='Back (protegido)'!$AH$4,3,IF('3. Evaluation'!B133='Back (protegido)'!$AH$5,4,IF('3. Evaluation'!B133='Back (protegido)'!$AH$6,5)))))</f>
        <v>0</v>
      </c>
      <c r="AQ130" t="b">
        <f>IF('3. Evaluation'!C133='Back (protegido)'!$AL$2,1,IF('3. Evaluation'!C133='Back (protegido)'!$AL$3,2,IF('3. Evaluation'!C133='Back (protegido)'!$AL$4,3,IF('3. Evaluation'!C133='Back (protegido)'!$AL$5,4,IF('3. Evaluation'!C133='Back (protegido)'!$AL$6,5)))))</f>
        <v>0</v>
      </c>
      <c r="AR130">
        <f t="shared" si="12"/>
        <v>0</v>
      </c>
    </row>
    <row r="131" spans="1:44">
      <c r="A131" t="str">
        <f>IF('1. Information'!H134="(Selecionar)",CONCATENATE("-",".",'1. Information'!F134," (",'1. Information'!J134,")"),IF('1. Information'!H134="Outra",CONCATENATE('1. Information'!I134,".",'1. Information'!F134," (",'1. Information'!J134,")"),CONCATENATE('1. Information'!H134,".",'1. Information'!F134," (",'1. Information'!J134,")")))</f>
        <v>. ()</v>
      </c>
      <c r="C131">
        <f t="shared" ca="1" si="14"/>
        <v>1894</v>
      </c>
      <c r="R131" t="str">
        <f>IF('2. Inspection'!C135="--","z",CONCATENATE('2. Inspection'!C135,".",'2. Inspection'!A135))</f>
        <v>z</v>
      </c>
      <c r="S131">
        <f t="shared" ref="S131:S194" si="18">COUNTIF($R$1:$R$200,"&lt;="&amp;$R131)</f>
        <v>200</v>
      </c>
      <c r="T131" t="e">
        <f>INDEX($R$1:$R$200,MATCH(ROWS($S$1:S131),$S$1:$S$200,0))</f>
        <v>#N/A</v>
      </c>
      <c r="AA131" t="str">
        <f t="shared" si="16"/>
        <v/>
      </c>
      <c r="AC131" t="str">
        <f t="shared" si="15"/>
        <v>z</v>
      </c>
      <c r="AD131">
        <f t="shared" si="17"/>
        <v>199</v>
      </c>
      <c r="AE131" t="e">
        <f>INDEX($AC$1:$AC$200,MATCH(ROWS($AD$1:AD131),$AD$1:$AD$200,0))</f>
        <v>#N/A</v>
      </c>
      <c r="AF131" t="str">
        <f t="shared" si="13"/>
        <v/>
      </c>
      <c r="AP131" t="b">
        <f>IF('3. Evaluation'!B134='Back (protegido)'!$AH$2,1,IF('3. Evaluation'!B134='Back (protegido)'!$AH$3,2,IF('3. Evaluation'!B134='Back (protegido)'!$AH$4,3,IF('3. Evaluation'!B134='Back (protegido)'!$AH$5,4,IF('3. Evaluation'!B134='Back (protegido)'!$AH$6,5)))))</f>
        <v>0</v>
      </c>
      <c r="AQ131" t="b">
        <f>IF('3. Evaluation'!C134='Back (protegido)'!$AL$2,1,IF('3. Evaluation'!C134='Back (protegido)'!$AL$3,2,IF('3. Evaluation'!C134='Back (protegido)'!$AL$4,3,IF('3. Evaluation'!C134='Back (protegido)'!$AL$5,4,IF('3. Evaluation'!C134='Back (protegido)'!$AL$6,5)))))</f>
        <v>0</v>
      </c>
      <c r="AR131">
        <f t="shared" ref="AR131:AR194" si="19">AP131*AQ131</f>
        <v>0</v>
      </c>
    </row>
    <row r="132" spans="1:44">
      <c r="A132" t="str">
        <f>IF('1. Information'!H135="(Selecionar)",CONCATENATE("-",".",'1. Information'!F135," (",'1. Information'!J135,")"),IF('1. Information'!H135="Outra",CONCATENATE('1. Information'!I135,".",'1. Information'!F135," (",'1. Information'!J135,")"),CONCATENATE('1. Information'!H135,".",'1. Information'!F135," (",'1. Information'!J135,")")))</f>
        <v>. ()</v>
      </c>
      <c r="C132">
        <f t="shared" ca="1" si="14"/>
        <v>1893</v>
      </c>
      <c r="R132" t="str">
        <f>IF('2. Inspection'!C136="--","z",CONCATENATE('2. Inspection'!C136,".",'2. Inspection'!A136))</f>
        <v>z</v>
      </c>
      <c r="S132">
        <f t="shared" si="18"/>
        <v>200</v>
      </c>
      <c r="T132" t="e">
        <f>INDEX($R$1:$R$200,MATCH(ROWS($S$1:S132),$S$1:$S$200,0))</f>
        <v>#N/A</v>
      </c>
      <c r="AA132" t="str">
        <f t="shared" si="16"/>
        <v/>
      </c>
      <c r="AC132" t="str">
        <f t="shared" si="15"/>
        <v>z</v>
      </c>
      <c r="AD132">
        <f t="shared" si="17"/>
        <v>199</v>
      </c>
      <c r="AE132" t="e">
        <f>INDEX($AC$1:$AC$200,MATCH(ROWS($AD$1:AD132),$AD$1:$AD$200,0))</f>
        <v>#N/A</v>
      </c>
      <c r="AF132" t="str">
        <f t="shared" si="13"/>
        <v/>
      </c>
      <c r="AP132" t="b">
        <f>IF('3. Evaluation'!B135='Back (protegido)'!$AH$2,1,IF('3. Evaluation'!B135='Back (protegido)'!$AH$3,2,IF('3. Evaluation'!B135='Back (protegido)'!$AH$4,3,IF('3. Evaluation'!B135='Back (protegido)'!$AH$5,4,IF('3. Evaluation'!B135='Back (protegido)'!$AH$6,5)))))</f>
        <v>0</v>
      </c>
      <c r="AQ132" t="b">
        <f>IF('3. Evaluation'!C135='Back (protegido)'!$AL$2,1,IF('3. Evaluation'!C135='Back (protegido)'!$AL$3,2,IF('3. Evaluation'!C135='Back (protegido)'!$AL$4,3,IF('3. Evaluation'!C135='Back (protegido)'!$AL$5,4,IF('3. Evaluation'!C135='Back (protegido)'!$AL$6,5)))))</f>
        <v>0</v>
      </c>
      <c r="AR132">
        <f t="shared" si="19"/>
        <v>0</v>
      </c>
    </row>
    <row r="133" spans="1:44">
      <c r="A133" t="str">
        <f>IF('1. Information'!H136="(Selecionar)",CONCATENATE("-",".",'1. Information'!F136," (",'1. Information'!J136,")"),IF('1. Information'!H136="Outra",CONCATENATE('1. Information'!I136,".",'1. Information'!F136," (",'1. Information'!J136,")"),CONCATENATE('1. Information'!H136,".",'1. Information'!F136," (",'1. Information'!J136,")")))</f>
        <v>. ()</v>
      </c>
      <c r="C133">
        <f t="shared" ca="1" si="14"/>
        <v>1892</v>
      </c>
      <c r="R133" t="str">
        <f>IF('2. Inspection'!C137="--","z",CONCATENATE('2. Inspection'!C137,".",'2. Inspection'!A137))</f>
        <v>z</v>
      </c>
      <c r="S133">
        <f t="shared" si="18"/>
        <v>200</v>
      </c>
      <c r="T133" t="e">
        <f>INDEX($R$1:$R$200,MATCH(ROWS($S$1:S133),$S$1:$S$200,0))</f>
        <v>#N/A</v>
      </c>
      <c r="AA133" t="str">
        <f t="shared" si="16"/>
        <v/>
      </c>
      <c r="AC133" t="str">
        <f t="shared" si="15"/>
        <v>z</v>
      </c>
      <c r="AD133">
        <f t="shared" si="17"/>
        <v>199</v>
      </c>
      <c r="AE133" t="e">
        <f>INDEX($AC$1:$AC$200,MATCH(ROWS($AD$1:AD133),$AD$1:$AD$200,0))</f>
        <v>#N/A</v>
      </c>
      <c r="AF133" t="str">
        <f t="shared" ref="AF133:AF196" si="20">IFERROR(AE132,"")</f>
        <v/>
      </c>
      <c r="AP133" t="b">
        <f>IF('3. Evaluation'!B136='Back (protegido)'!$AH$2,1,IF('3. Evaluation'!B136='Back (protegido)'!$AH$3,2,IF('3. Evaluation'!B136='Back (protegido)'!$AH$4,3,IF('3. Evaluation'!B136='Back (protegido)'!$AH$5,4,IF('3. Evaluation'!B136='Back (protegido)'!$AH$6,5)))))</f>
        <v>0</v>
      </c>
      <c r="AQ133" t="b">
        <f>IF('3. Evaluation'!C136='Back (protegido)'!$AL$2,1,IF('3. Evaluation'!C136='Back (protegido)'!$AL$3,2,IF('3. Evaluation'!C136='Back (protegido)'!$AL$4,3,IF('3. Evaluation'!C136='Back (protegido)'!$AL$5,4,IF('3. Evaluation'!C136='Back (protegido)'!$AL$6,5)))))</f>
        <v>0</v>
      </c>
      <c r="AR133">
        <f t="shared" si="19"/>
        <v>0</v>
      </c>
    </row>
    <row r="134" spans="1:44">
      <c r="A134" t="str">
        <f>IF('1. Information'!H137="(Selecionar)",CONCATENATE("-",".",'1. Information'!F137," (",'1. Information'!J137,")"),IF('1. Information'!H137="Outra",CONCATENATE('1. Information'!I137,".",'1. Information'!F137," (",'1. Information'!J137,")"),CONCATENATE('1. Information'!H137,".",'1. Information'!F137," (",'1. Information'!J137,")")))</f>
        <v>. ()</v>
      </c>
      <c r="C134">
        <f t="shared" ca="1" si="14"/>
        <v>1891</v>
      </c>
      <c r="R134" t="str">
        <f>IF('2. Inspection'!C138="--","z",CONCATENATE('2. Inspection'!C138,".",'2. Inspection'!A138))</f>
        <v>z</v>
      </c>
      <c r="S134">
        <f t="shared" si="18"/>
        <v>200</v>
      </c>
      <c r="T134" t="e">
        <f>INDEX($R$1:$R$200,MATCH(ROWS($S$1:S134),$S$1:$S$200,0))</f>
        <v>#N/A</v>
      </c>
      <c r="AA134" t="str">
        <f t="shared" si="16"/>
        <v/>
      </c>
      <c r="AC134" t="str">
        <f t="shared" si="15"/>
        <v>z</v>
      </c>
      <c r="AD134">
        <f t="shared" si="17"/>
        <v>199</v>
      </c>
      <c r="AE134" t="e">
        <f>INDEX($AC$1:$AC$200,MATCH(ROWS($AD$1:AD134),$AD$1:$AD$200,0))</f>
        <v>#N/A</v>
      </c>
      <c r="AF134" t="str">
        <f t="shared" si="20"/>
        <v/>
      </c>
      <c r="AP134" t="b">
        <f>IF('3. Evaluation'!B137='Back (protegido)'!$AH$2,1,IF('3. Evaluation'!B137='Back (protegido)'!$AH$3,2,IF('3. Evaluation'!B137='Back (protegido)'!$AH$4,3,IF('3. Evaluation'!B137='Back (protegido)'!$AH$5,4,IF('3. Evaluation'!B137='Back (protegido)'!$AH$6,5)))))</f>
        <v>0</v>
      </c>
      <c r="AQ134" t="b">
        <f>IF('3. Evaluation'!C137='Back (protegido)'!$AL$2,1,IF('3. Evaluation'!C137='Back (protegido)'!$AL$3,2,IF('3. Evaluation'!C137='Back (protegido)'!$AL$4,3,IF('3. Evaluation'!C137='Back (protegido)'!$AL$5,4,IF('3. Evaluation'!C137='Back (protegido)'!$AL$6,5)))))</f>
        <v>0</v>
      </c>
      <c r="AR134">
        <f t="shared" si="19"/>
        <v>0</v>
      </c>
    </row>
    <row r="135" spans="1:44">
      <c r="A135" t="str">
        <f>IF('1. Information'!H138="(Selecionar)",CONCATENATE("-",".",'1. Information'!F138," (",'1. Information'!J138,")"),IF('1. Information'!H138="Outra",CONCATENATE('1. Information'!I138,".",'1. Information'!F138," (",'1. Information'!J138,")"),CONCATENATE('1. Information'!H138,".",'1. Information'!F138," (",'1. Information'!J138,")")))</f>
        <v>. ()</v>
      </c>
      <c r="C135">
        <f t="shared" ca="1" si="14"/>
        <v>1890</v>
      </c>
      <c r="R135" t="str">
        <f>IF('2. Inspection'!C139="--","z",CONCATENATE('2. Inspection'!C139,".",'2. Inspection'!A139))</f>
        <v>z</v>
      </c>
      <c r="S135">
        <f t="shared" si="18"/>
        <v>200</v>
      </c>
      <c r="T135" t="e">
        <f>INDEX($R$1:$R$200,MATCH(ROWS($S$1:S135),$S$1:$S$200,0))</f>
        <v>#N/A</v>
      </c>
      <c r="AA135" t="str">
        <f t="shared" si="16"/>
        <v/>
      </c>
      <c r="AC135" t="str">
        <f t="shared" si="15"/>
        <v>z</v>
      </c>
      <c r="AD135">
        <f t="shared" si="17"/>
        <v>199</v>
      </c>
      <c r="AE135" t="e">
        <f>INDEX($AC$1:$AC$200,MATCH(ROWS($AD$1:AD135),$AD$1:$AD$200,0))</f>
        <v>#N/A</v>
      </c>
      <c r="AF135" t="str">
        <f t="shared" si="20"/>
        <v/>
      </c>
      <c r="AP135" t="b">
        <f>IF('3. Evaluation'!B138='Back (protegido)'!$AH$2,1,IF('3. Evaluation'!B138='Back (protegido)'!$AH$3,2,IF('3. Evaluation'!B138='Back (protegido)'!$AH$4,3,IF('3. Evaluation'!B138='Back (protegido)'!$AH$5,4,IF('3. Evaluation'!B138='Back (protegido)'!$AH$6,5)))))</f>
        <v>0</v>
      </c>
      <c r="AQ135" t="b">
        <f>IF('3. Evaluation'!C138='Back (protegido)'!$AL$2,1,IF('3. Evaluation'!C138='Back (protegido)'!$AL$3,2,IF('3. Evaluation'!C138='Back (protegido)'!$AL$4,3,IF('3. Evaluation'!C138='Back (protegido)'!$AL$5,4,IF('3. Evaluation'!C138='Back (protegido)'!$AL$6,5)))))</f>
        <v>0</v>
      </c>
      <c r="AR135">
        <f t="shared" si="19"/>
        <v>0</v>
      </c>
    </row>
    <row r="136" spans="1:44">
      <c r="A136" t="str">
        <f>IF('1. Information'!H139="(Selecionar)",CONCATENATE("-",".",'1. Information'!F139," (",'1. Information'!J139,")"),IF('1. Information'!H139="Outra",CONCATENATE('1. Information'!I139,".",'1. Information'!F139," (",'1. Information'!J139,")"),CONCATENATE('1. Information'!H139,".",'1. Information'!F139," (",'1. Information'!J139,")")))</f>
        <v>. ()</v>
      </c>
      <c r="C136">
        <f t="shared" ca="1" si="14"/>
        <v>1889</v>
      </c>
      <c r="R136" t="str">
        <f>IF('2. Inspection'!C140="--","z",CONCATENATE('2. Inspection'!C140,".",'2. Inspection'!A140))</f>
        <v>z</v>
      </c>
      <c r="S136">
        <f t="shared" si="18"/>
        <v>200</v>
      </c>
      <c r="T136" t="e">
        <f>INDEX($R$1:$R$200,MATCH(ROWS($S$1:S136),$S$1:$S$200,0))</f>
        <v>#N/A</v>
      </c>
      <c r="AA136" t="str">
        <f t="shared" si="16"/>
        <v/>
      </c>
      <c r="AC136" t="str">
        <f t="shared" si="15"/>
        <v>z</v>
      </c>
      <c r="AD136">
        <f t="shared" si="17"/>
        <v>199</v>
      </c>
      <c r="AE136" t="e">
        <f>INDEX($AC$1:$AC$200,MATCH(ROWS($AD$1:AD136),$AD$1:$AD$200,0))</f>
        <v>#N/A</v>
      </c>
      <c r="AF136" t="str">
        <f t="shared" si="20"/>
        <v/>
      </c>
      <c r="AP136" t="b">
        <f>IF('3. Evaluation'!B139='Back (protegido)'!$AH$2,1,IF('3. Evaluation'!B139='Back (protegido)'!$AH$3,2,IF('3. Evaluation'!B139='Back (protegido)'!$AH$4,3,IF('3. Evaluation'!B139='Back (protegido)'!$AH$5,4,IF('3. Evaluation'!B139='Back (protegido)'!$AH$6,5)))))</f>
        <v>0</v>
      </c>
      <c r="AQ136" t="b">
        <f>IF('3. Evaluation'!C139='Back (protegido)'!$AL$2,1,IF('3. Evaluation'!C139='Back (protegido)'!$AL$3,2,IF('3. Evaluation'!C139='Back (protegido)'!$AL$4,3,IF('3. Evaluation'!C139='Back (protegido)'!$AL$5,4,IF('3. Evaluation'!C139='Back (protegido)'!$AL$6,5)))))</f>
        <v>0</v>
      </c>
      <c r="AR136">
        <f t="shared" si="19"/>
        <v>0</v>
      </c>
    </row>
    <row r="137" spans="1:44">
      <c r="A137" t="str">
        <f>IF('1. Information'!H140="(Selecionar)",CONCATENATE("-",".",'1. Information'!F140," (",'1. Information'!J140,")"),IF('1. Information'!H140="Outra",CONCATENATE('1. Information'!I140,".",'1. Information'!F140," (",'1. Information'!J140,")"),CONCATENATE('1. Information'!H140,".",'1. Information'!F140," (",'1. Information'!J140,")")))</f>
        <v>. ()</v>
      </c>
      <c r="C137">
        <f t="shared" ca="1" si="14"/>
        <v>1888</v>
      </c>
      <c r="R137" t="str">
        <f>IF('2. Inspection'!C141="--","z",CONCATENATE('2. Inspection'!C141,".",'2. Inspection'!A141))</f>
        <v>z</v>
      </c>
      <c r="S137">
        <f t="shared" si="18"/>
        <v>200</v>
      </c>
      <c r="T137" t="e">
        <f>INDEX($R$1:$R$200,MATCH(ROWS($S$1:S137),$S$1:$S$200,0))</f>
        <v>#N/A</v>
      </c>
      <c r="AA137" t="str">
        <f t="shared" si="16"/>
        <v/>
      </c>
      <c r="AC137" t="str">
        <f t="shared" si="15"/>
        <v>z</v>
      </c>
      <c r="AD137">
        <f t="shared" si="17"/>
        <v>199</v>
      </c>
      <c r="AE137" t="e">
        <f>INDEX($AC$1:$AC$200,MATCH(ROWS($AD$1:AD137),$AD$1:$AD$200,0))</f>
        <v>#N/A</v>
      </c>
      <c r="AF137" t="str">
        <f t="shared" si="20"/>
        <v/>
      </c>
      <c r="AP137" t="b">
        <f>IF('3. Evaluation'!B140='Back (protegido)'!$AH$2,1,IF('3. Evaluation'!B140='Back (protegido)'!$AH$3,2,IF('3. Evaluation'!B140='Back (protegido)'!$AH$4,3,IF('3. Evaluation'!B140='Back (protegido)'!$AH$5,4,IF('3. Evaluation'!B140='Back (protegido)'!$AH$6,5)))))</f>
        <v>0</v>
      </c>
      <c r="AQ137" t="b">
        <f>IF('3. Evaluation'!C140='Back (protegido)'!$AL$2,1,IF('3. Evaluation'!C140='Back (protegido)'!$AL$3,2,IF('3. Evaluation'!C140='Back (protegido)'!$AL$4,3,IF('3. Evaluation'!C140='Back (protegido)'!$AL$5,4,IF('3. Evaluation'!C140='Back (protegido)'!$AL$6,5)))))</f>
        <v>0</v>
      </c>
      <c r="AR137">
        <f t="shared" si="19"/>
        <v>0</v>
      </c>
    </row>
    <row r="138" spans="1:44">
      <c r="A138" t="str">
        <f>IF('1. Information'!H141="(Selecionar)",CONCATENATE("-",".",'1. Information'!F141," (",'1. Information'!J141,")"),IF('1. Information'!H141="Outra",CONCATENATE('1. Information'!I141,".",'1. Information'!F141," (",'1. Information'!J141,")"),CONCATENATE('1. Information'!H141,".",'1. Information'!F141," (",'1. Information'!J141,")")))</f>
        <v>. ()</v>
      </c>
      <c r="C138">
        <f t="shared" ref="C138:C201" ca="1" si="21">C137-1</f>
        <v>1887</v>
      </c>
      <c r="R138" t="str">
        <f>IF('2. Inspection'!C142="--","z",CONCATENATE('2. Inspection'!C142,".",'2. Inspection'!A142))</f>
        <v>z</v>
      </c>
      <c r="S138">
        <f t="shared" si="18"/>
        <v>200</v>
      </c>
      <c r="T138" t="e">
        <f>INDEX($R$1:$R$200,MATCH(ROWS($S$1:S138),$S$1:$S$200,0))</f>
        <v>#N/A</v>
      </c>
      <c r="AA138" t="str">
        <f t="shared" si="16"/>
        <v/>
      </c>
      <c r="AC138" t="str">
        <f t="shared" si="15"/>
        <v>z</v>
      </c>
      <c r="AD138">
        <f t="shared" si="17"/>
        <v>199</v>
      </c>
      <c r="AE138" t="e">
        <f>INDEX($AC$1:$AC$200,MATCH(ROWS($AD$1:AD138),$AD$1:$AD$200,0))</f>
        <v>#N/A</v>
      </c>
      <c r="AF138" t="str">
        <f t="shared" si="20"/>
        <v/>
      </c>
      <c r="AP138" t="b">
        <f>IF('3. Evaluation'!B141='Back (protegido)'!$AH$2,1,IF('3. Evaluation'!B141='Back (protegido)'!$AH$3,2,IF('3. Evaluation'!B141='Back (protegido)'!$AH$4,3,IF('3. Evaluation'!B141='Back (protegido)'!$AH$5,4,IF('3. Evaluation'!B141='Back (protegido)'!$AH$6,5)))))</f>
        <v>0</v>
      </c>
      <c r="AQ138" t="b">
        <f>IF('3. Evaluation'!C141='Back (protegido)'!$AL$2,1,IF('3. Evaluation'!C141='Back (protegido)'!$AL$3,2,IF('3. Evaluation'!C141='Back (protegido)'!$AL$4,3,IF('3. Evaluation'!C141='Back (protegido)'!$AL$5,4,IF('3. Evaluation'!C141='Back (protegido)'!$AL$6,5)))))</f>
        <v>0</v>
      </c>
      <c r="AR138">
        <f t="shared" si="19"/>
        <v>0</v>
      </c>
    </row>
    <row r="139" spans="1:44">
      <c r="A139" t="str">
        <f>IF('1. Information'!H142="(Selecionar)",CONCATENATE("-",".",'1. Information'!F142," (",'1. Information'!J142,")"),IF('1. Information'!H142="Outra",CONCATENATE('1. Information'!I142,".",'1. Information'!F142," (",'1. Information'!J142,")"),CONCATENATE('1. Information'!H142,".",'1. Information'!F142," (",'1. Information'!J142,")")))</f>
        <v>. ()</v>
      </c>
      <c r="C139">
        <f t="shared" ca="1" si="21"/>
        <v>1886</v>
      </c>
      <c r="R139" t="str">
        <f>IF('2. Inspection'!C143="--","z",CONCATENATE('2. Inspection'!C143,".",'2. Inspection'!A143))</f>
        <v>z</v>
      </c>
      <c r="S139">
        <f t="shared" si="18"/>
        <v>200</v>
      </c>
      <c r="T139" t="e">
        <f>INDEX($R$1:$R$200,MATCH(ROWS($S$1:S139),$S$1:$S$200,0))</f>
        <v>#N/A</v>
      </c>
      <c r="AA139" t="str">
        <f t="shared" si="16"/>
        <v/>
      </c>
      <c r="AC139" t="str">
        <f t="shared" si="15"/>
        <v>z</v>
      </c>
      <c r="AD139">
        <f t="shared" si="17"/>
        <v>199</v>
      </c>
      <c r="AE139" t="e">
        <f>INDEX($AC$1:$AC$200,MATCH(ROWS($AD$1:AD139),$AD$1:$AD$200,0))</f>
        <v>#N/A</v>
      </c>
      <c r="AF139" t="str">
        <f t="shared" si="20"/>
        <v/>
      </c>
      <c r="AP139" t="b">
        <f>IF('3. Evaluation'!B142='Back (protegido)'!$AH$2,1,IF('3. Evaluation'!B142='Back (protegido)'!$AH$3,2,IF('3. Evaluation'!B142='Back (protegido)'!$AH$4,3,IF('3. Evaluation'!B142='Back (protegido)'!$AH$5,4,IF('3. Evaluation'!B142='Back (protegido)'!$AH$6,5)))))</f>
        <v>0</v>
      </c>
      <c r="AQ139" t="b">
        <f>IF('3. Evaluation'!C142='Back (protegido)'!$AL$2,1,IF('3. Evaluation'!C142='Back (protegido)'!$AL$3,2,IF('3. Evaluation'!C142='Back (protegido)'!$AL$4,3,IF('3. Evaluation'!C142='Back (protegido)'!$AL$5,4,IF('3. Evaluation'!C142='Back (protegido)'!$AL$6,5)))))</f>
        <v>0</v>
      </c>
      <c r="AR139">
        <f t="shared" si="19"/>
        <v>0</v>
      </c>
    </row>
    <row r="140" spans="1:44">
      <c r="A140" t="str">
        <f>IF('1. Information'!H143="(Selecionar)",CONCATENATE("-",".",'1. Information'!F143," (",'1. Information'!J143,")"),IF('1. Information'!H143="Outra",CONCATENATE('1. Information'!I143,".",'1. Information'!F143," (",'1. Information'!J143,")"),CONCATENATE('1. Information'!H143,".",'1. Information'!F143," (",'1. Information'!J143,")")))</f>
        <v>. ()</v>
      </c>
      <c r="C140">
        <f t="shared" ca="1" si="21"/>
        <v>1885</v>
      </c>
      <c r="R140" t="str">
        <f>IF('2. Inspection'!C144="--","z",CONCATENATE('2. Inspection'!C144,".",'2. Inspection'!A144))</f>
        <v>z</v>
      </c>
      <c r="S140">
        <f t="shared" si="18"/>
        <v>200</v>
      </c>
      <c r="T140" t="e">
        <f>INDEX($R$1:$R$200,MATCH(ROWS($S$1:S140),$S$1:$S$200,0))</f>
        <v>#N/A</v>
      </c>
      <c r="AA140" t="str">
        <f t="shared" si="16"/>
        <v/>
      </c>
      <c r="AC140" t="str">
        <f t="shared" si="15"/>
        <v>z</v>
      </c>
      <c r="AD140">
        <f t="shared" si="17"/>
        <v>199</v>
      </c>
      <c r="AE140" t="e">
        <f>INDEX($AC$1:$AC$200,MATCH(ROWS($AD$1:AD140),$AD$1:$AD$200,0))</f>
        <v>#N/A</v>
      </c>
      <c r="AF140" t="str">
        <f t="shared" si="20"/>
        <v/>
      </c>
      <c r="AP140" t="b">
        <f>IF('3. Evaluation'!B143='Back (protegido)'!$AH$2,1,IF('3. Evaluation'!B143='Back (protegido)'!$AH$3,2,IF('3. Evaluation'!B143='Back (protegido)'!$AH$4,3,IF('3. Evaluation'!B143='Back (protegido)'!$AH$5,4,IF('3. Evaluation'!B143='Back (protegido)'!$AH$6,5)))))</f>
        <v>0</v>
      </c>
      <c r="AQ140" t="b">
        <f>IF('3. Evaluation'!C143='Back (protegido)'!$AL$2,1,IF('3. Evaluation'!C143='Back (protegido)'!$AL$3,2,IF('3. Evaluation'!C143='Back (protegido)'!$AL$4,3,IF('3. Evaluation'!C143='Back (protegido)'!$AL$5,4,IF('3. Evaluation'!C143='Back (protegido)'!$AL$6,5)))))</f>
        <v>0</v>
      </c>
      <c r="AR140">
        <f t="shared" si="19"/>
        <v>0</v>
      </c>
    </row>
    <row r="141" spans="1:44">
      <c r="A141" t="str">
        <f>IF('1. Information'!H144="(Selecionar)",CONCATENATE("-",".",'1. Information'!F144," (",'1. Information'!J144,")"),IF('1. Information'!H144="Outra",CONCATENATE('1. Information'!I144,".",'1. Information'!F144," (",'1. Information'!J144,")"),CONCATENATE('1. Information'!H144,".",'1. Information'!F144," (",'1. Information'!J144,")")))</f>
        <v>. ()</v>
      </c>
      <c r="C141">
        <f t="shared" ca="1" si="21"/>
        <v>1884</v>
      </c>
      <c r="R141" t="str">
        <f>IF('2. Inspection'!C145="--","z",CONCATENATE('2. Inspection'!C145,".",'2. Inspection'!A145))</f>
        <v>z</v>
      </c>
      <c r="S141">
        <f t="shared" si="18"/>
        <v>200</v>
      </c>
      <c r="T141" t="e">
        <f>INDEX($R$1:$R$200,MATCH(ROWS($S$1:S141),$S$1:$S$200,0))</f>
        <v>#N/A</v>
      </c>
      <c r="AA141" t="str">
        <f t="shared" si="16"/>
        <v/>
      </c>
      <c r="AC141" t="str">
        <f t="shared" si="15"/>
        <v>z</v>
      </c>
      <c r="AD141">
        <f t="shared" si="17"/>
        <v>199</v>
      </c>
      <c r="AE141" t="e">
        <f>INDEX($AC$1:$AC$200,MATCH(ROWS($AD$1:AD141),$AD$1:$AD$200,0))</f>
        <v>#N/A</v>
      </c>
      <c r="AF141" t="str">
        <f t="shared" si="20"/>
        <v/>
      </c>
      <c r="AP141" t="b">
        <f>IF('3. Evaluation'!B144='Back (protegido)'!$AH$2,1,IF('3. Evaluation'!B144='Back (protegido)'!$AH$3,2,IF('3. Evaluation'!B144='Back (protegido)'!$AH$4,3,IF('3. Evaluation'!B144='Back (protegido)'!$AH$5,4,IF('3. Evaluation'!B144='Back (protegido)'!$AH$6,5)))))</f>
        <v>0</v>
      </c>
      <c r="AQ141" t="b">
        <f>IF('3. Evaluation'!C144='Back (protegido)'!$AL$2,1,IF('3. Evaluation'!C144='Back (protegido)'!$AL$3,2,IF('3. Evaluation'!C144='Back (protegido)'!$AL$4,3,IF('3. Evaluation'!C144='Back (protegido)'!$AL$5,4,IF('3. Evaluation'!C144='Back (protegido)'!$AL$6,5)))))</f>
        <v>0</v>
      </c>
      <c r="AR141">
        <f t="shared" si="19"/>
        <v>0</v>
      </c>
    </row>
    <row r="142" spans="1:44">
      <c r="A142" t="str">
        <f>IF('1. Information'!H145="(Selecionar)",CONCATENATE("-",".",'1. Information'!F145," (",'1. Information'!J145,")"),IF('1. Information'!H145="Outra",CONCATENATE('1. Information'!I145,".",'1. Information'!F145," (",'1. Information'!J145,")"),CONCATENATE('1. Information'!H145,".",'1. Information'!F145," (",'1. Information'!J145,")")))</f>
        <v>. ()</v>
      </c>
      <c r="C142">
        <f t="shared" ca="1" si="21"/>
        <v>1883</v>
      </c>
      <c r="R142" t="str">
        <f>IF('2. Inspection'!C146="--","z",CONCATENATE('2. Inspection'!C146,".",'2. Inspection'!A146))</f>
        <v>z</v>
      </c>
      <c r="S142">
        <f t="shared" si="18"/>
        <v>200</v>
      </c>
      <c r="T142" t="e">
        <f>INDEX($R$1:$R$200,MATCH(ROWS($S$1:S142),$S$1:$S$200,0))</f>
        <v>#N/A</v>
      </c>
      <c r="AA142" t="str">
        <f t="shared" si="16"/>
        <v/>
      </c>
      <c r="AC142" t="str">
        <f t="shared" si="15"/>
        <v>z</v>
      </c>
      <c r="AD142">
        <f t="shared" si="17"/>
        <v>199</v>
      </c>
      <c r="AE142" t="e">
        <f>INDEX($AC$1:$AC$200,MATCH(ROWS($AD$1:AD142),$AD$1:$AD$200,0))</f>
        <v>#N/A</v>
      </c>
      <c r="AF142" t="str">
        <f t="shared" si="20"/>
        <v/>
      </c>
      <c r="AP142" t="b">
        <f>IF('3. Evaluation'!B145='Back (protegido)'!$AH$2,1,IF('3. Evaluation'!B145='Back (protegido)'!$AH$3,2,IF('3. Evaluation'!B145='Back (protegido)'!$AH$4,3,IF('3. Evaluation'!B145='Back (protegido)'!$AH$5,4,IF('3. Evaluation'!B145='Back (protegido)'!$AH$6,5)))))</f>
        <v>0</v>
      </c>
      <c r="AQ142" t="b">
        <f>IF('3. Evaluation'!C145='Back (protegido)'!$AL$2,1,IF('3. Evaluation'!C145='Back (protegido)'!$AL$3,2,IF('3. Evaluation'!C145='Back (protegido)'!$AL$4,3,IF('3. Evaluation'!C145='Back (protegido)'!$AL$5,4,IF('3. Evaluation'!C145='Back (protegido)'!$AL$6,5)))))</f>
        <v>0</v>
      </c>
      <c r="AR142">
        <f t="shared" si="19"/>
        <v>0</v>
      </c>
    </row>
    <row r="143" spans="1:44">
      <c r="A143" t="str">
        <f>IF('1. Information'!H146="(Selecionar)",CONCATENATE("-",".",'1. Information'!F146," (",'1. Information'!J146,")"),IF('1. Information'!H146="Outra",CONCATENATE('1. Information'!I146,".",'1. Information'!F146," (",'1. Information'!J146,")"),CONCATENATE('1. Information'!H146,".",'1. Information'!F146," (",'1. Information'!J146,")")))</f>
        <v>. ()</v>
      </c>
      <c r="C143">
        <f t="shared" ca="1" si="21"/>
        <v>1882</v>
      </c>
      <c r="R143" t="str">
        <f>IF('2. Inspection'!C147="--","z",CONCATENATE('2. Inspection'!C147,".",'2. Inspection'!A147))</f>
        <v>z</v>
      </c>
      <c r="S143">
        <f t="shared" si="18"/>
        <v>200</v>
      </c>
      <c r="T143" t="e">
        <f>INDEX($R$1:$R$200,MATCH(ROWS($S$1:S143),$S$1:$S$200,0))</f>
        <v>#N/A</v>
      </c>
      <c r="AA143" t="str">
        <f t="shared" si="16"/>
        <v/>
      </c>
      <c r="AC143" t="str">
        <f t="shared" si="15"/>
        <v>z</v>
      </c>
      <c r="AD143">
        <f t="shared" si="17"/>
        <v>199</v>
      </c>
      <c r="AE143" t="e">
        <f>INDEX($AC$1:$AC$200,MATCH(ROWS($AD$1:AD143),$AD$1:$AD$200,0))</f>
        <v>#N/A</v>
      </c>
      <c r="AF143" t="str">
        <f t="shared" si="20"/>
        <v/>
      </c>
      <c r="AP143" t="b">
        <f>IF('3. Evaluation'!B146='Back (protegido)'!$AH$2,1,IF('3. Evaluation'!B146='Back (protegido)'!$AH$3,2,IF('3. Evaluation'!B146='Back (protegido)'!$AH$4,3,IF('3. Evaluation'!B146='Back (protegido)'!$AH$5,4,IF('3. Evaluation'!B146='Back (protegido)'!$AH$6,5)))))</f>
        <v>0</v>
      </c>
      <c r="AQ143" t="b">
        <f>IF('3. Evaluation'!C146='Back (protegido)'!$AL$2,1,IF('3. Evaluation'!C146='Back (protegido)'!$AL$3,2,IF('3. Evaluation'!C146='Back (protegido)'!$AL$4,3,IF('3. Evaluation'!C146='Back (protegido)'!$AL$5,4,IF('3. Evaluation'!C146='Back (protegido)'!$AL$6,5)))))</f>
        <v>0</v>
      </c>
      <c r="AR143">
        <f t="shared" si="19"/>
        <v>0</v>
      </c>
    </row>
    <row r="144" spans="1:44">
      <c r="A144" t="str">
        <f>IF('1. Information'!H147="(Selecionar)",CONCATENATE("-",".",'1. Information'!F147," (",'1. Information'!J147,")"),IF('1. Information'!H147="Outra",CONCATENATE('1. Information'!I147,".",'1. Information'!F147," (",'1. Information'!J147,")"),CONCATENATE('1. Information'!H147,".",'1. Information'!F147," (",'1. Information'!J147,")")))</f>
        <v>. ()</v>
      </c>
      <c r="C144">
        <f t="shared" ca="1" si="21"/>
        <v>1881</v>
      </c>
      <c r="R144" t="str">
        <f>IF('2. Inspection'!C148="--","z",CONCATENATE('2. Inspection'!C148,".",'2. Inspection'!A148))</f>
        <v>z</v>
      </c>
      <c r="S144">
        <f t="shared" si="18"/>
        <v>200</v>
      </c>
      <c r="T144" t="e">
        <f>INDEX($R$1:$R$200,MATCH(ROWS($S$1:S144),$S$1:$S$200,0))</f>
        <v>#N/A</v>
      </c>
      <c r="AA144" t="str">
        <f t="shared" si="16"/>
        <v/>
      </c>
      <c r="AC144" t="str">
        <f t="shared" si="15"/>
        <v>z</v>
      </c>
      <c r="AD144">
        <f t="shared" si="17"/>
        <v>199</v>
      </c>
      <c r="AE144" t="e">
        <f>INDEX($AC$1:$AC$200,MATCH(ROWS($AD$1:AD144),$AD$1:$AD$200,0))</f>
        <v>#N/A</v>
      </c>
      <c r="AF144" t="str">
        <f t="shared" si="20"/>
        <v/>
      </c>
      <c r="AP144" t="b">
        <f>IF('3. Evaluation'!B147='Back (protegido)'!$AH$2,1,IF('3. Evaluation'!B147='Back (protegido)'!$AH$3,2,IF('3. Evaluation'!B147='Back (protegido)'!$AH$4,3,IF('3. Evaluation'!B147='Back (protegido)'!$AH$5,4,IF('3. Evaluation'!B147='Back (protegido)'!$AH$6,5)))))</f>
        <v>0</v>
      </c>
      <c r="AQ144" t="b">
        <f>IF('3. Evaluation'!C147='Back (protegido)'!$AL$2,1,IF('3. Evaluation'!C147='Back (protegido)'!$AL$3,2,IF('3. Evaluation'!C147='Back (protegido)'!$AL$4,3,IF('3. Evaluation'!C147='Back (protegido)'!$AL$5,4,IF('3. Evaluation'!C147='Back (protegido)'!$AL$6,5)))))</f>
        <v>0</v>
      </c>
      <c r="AR144">
        <f t="shared" si="19"/>
        <v>0</v>
      </c>
    </row>
    <row r="145" spans="1:44">
      <c r="A145" t="str">
        <f>IF('1. Information'!H148="(Selecionar)",CONCATENATE("-",".",'1. Information'!F148," (",'1. Information'!J148,")"),IF('1. Information'!H148="Outra",CONCATENATE('1. Information'!I148,".",'1. Information'!F148," (",'1. Information'!J148,")"),CONCATENATE('1. Information'!H148,".",'1. Information'!F148," (",'1. Information'!J148,")")))</f>
        <v>. ()</v>
      </c>
      <c r="C145">
        <f t="shared" ca="1" si="21"/>
        <v>1880</v>
      </c>
      <c r="R145" t="str">
        <f>IF('2. Inspection'!C149="--","z",CONCATENATE('2. Inspection'!C149,".",'2. Inspection'!A149))</f>
        <v>z</v>
      </c>
      <c r="S145">
        <f t="shared" si="18"/>
        <v>200</v>
      </c>
      <c r="T145" t="e">
        <f>INDEX($R$1:$R$200,MATCH(ROWS($S$1:S145),$S$1:$S$200,0))</f>
        <v>#N/A</v>
      </c>
      <c r="AA145" t="str">
        <f t="shared" si="16"/>
        <v/>
      </c>
      <c r="AC145" t="str">
        <f t="shared" si="15"/>
        <v>z</v>
      </c>
      <c r="AD145">
        <f t="shared" si="17"/>
        <v>199</v>
      </c>
      <c r="AE145" t="e">
        <f>INDEX($AC$1:$AC$200,MATCH(ROWS($AD$1:AD145),$AD$1:$AD$200,0))</f>
        <v>#N/A</v>
      </c>
      <c r="AF145" t="str">
        <f t="shared" si="20"/>
        <v/>
      </c>
      <c r="AP145" t="b">
        <f>IF('3. Evaluation'!B148='Back (protegido)'!$AH$2,1,IF('3. Evaluation'!B148='Back (protegido)'!$AH$3,2,IF('3. Evaluation'!B148='Back (protegido)'!$AH$4,3,IF('3. Evaluation'!B148='Back (protegido)'!$AH$5,4,IF('3. Evaluation'!B148='Back (protegido)'!$AH$6,5)))))</f>
        <v>0</v>
      </c>
      <c r="AQ145" t="b">
        <f>IF('3. Evaluation'!C148='Back (protegido)'!$AL$2,1,IF('3. Evaluation'!C148='Back (protegido)'!$AL$3,2,IF('3. Evaluation'!C148='Back (protegido)'!$AL$4,3,IF('3. Evaluation'!C148='Back (protegido)'!$AL$5,4,IF('3. Evaluation'!C148='Back (protegido)'!$AL$6,5)))))</f>
        <v>0</v>
      </c>
      <c r="AR145">
        <f t="shared" si="19"/>
        <v>0</v>
      </c>
    </row>
    <row r="146" spans="1:44">
      <c r="A146" t="str">
        <f>IF('1. Information'!H149="(Selecionar)",CONCATENATE("-",".",'1. Information'!F149," (",'1. Information'!J149,")"),IF('1. Information'!H149="Outra",CONCATENATE('1. Information'!I149,".",'1. Information'!F149," (",'1. Information'!J149,")"),CONCATENATE('1. Information'!H149,".",'1. Information'!F149," (",'1. Information'!J149,")")))</f>
        <v>. ()</v>
      </c>
      <c r="C146">
        <f t="shared" ca="1" si="21"/>
        <v>1879</v>
      </c>
      <c r="R146" t="str">
        <f>IF('2. Inspection'!C150="--","z",CONCATENATE('2. Inspection'!C150,".",'2. Inspection'!A150))</f>
        <v>z</v>
      </c>
      <c r="S146">
        <f t="shared" si="18"/>
        <v>200</v>
      </c>
      <c r="T146" t="e">
        <f>INDEX($R$1:$R$200,MATCH(ROWS($S$1:S146),$S$1:$S$200,0))</f>
        <v>#N/A</v>
      </c>
      <c r="AA146" t="str">
        <f t="shared" si="16"/>
        <v/>
      </c>
      <c r="AC146" t="str">
        <f t="shared" si="15"/>
        <v>z</v>
      </c>
      <c r="AD146">
        <f t="shared" si="17"/>
        <v>199</v>
      </c>
      <c r="AE146" t="e">
        <f>INDEX($AC$1:$AC$200,MATCH(ROWS($AD$1:AD146),$AD$1:$AD$200,0))</f>
        <v>#N/A</v>
      </c>
      <c r="AF146" t="str">
        <f t="shared" si="20"/>
        <v/>
      </c>
      <c r="AP146" t="b">
        <f>IF('3. Evaluation'!B149='Back (protegido)'!$AH$2,1,IF('3. Evaluation'!B149='Back (protegido)'!$AH$3,2,IF('3. Evaluation'!B149='Back (protegido)'!$AH$4,3,IF('3. Evaluation'!B149='Back (protegido)'!$AH$5,4,IF('3. Evaluation'!B149='Back (protegido)'!$AH$6,5)))))</f>
        <v>0</v>
      </c>
      <c r="AQ146" t="b">
        <f>IF('3. Evaluation'!C149='Back (protegido)'!$AL$2,1,IF('3. Evaluation'!C149='Back (protegido)'!$AL$3,2,IF('3. Evaluation'!C149='Back (protegido)'!$AL$4,3,IF('3. Evaluation'!C149='Back (protegido)'!$AL$5,4,IF('3. Evaluation'!C149='Back (protegido)'!$AL$6,5)))))</f>
        <v>0</v>
      </c>
      <c r="AR146">
        <f t="shared" si="19"/>
        <v>0</v>
      </c>
    </row>
    <row r="147" spans="1:44">
      <c r="A147" t="str">
        <f>IF('1. Information'!H150="(Selecionar)",CONCATENATE("-",".",'1. Information'!F150," (",'1. Information'!J150,")"),IF('1. Information'!H150="Outra",CONCATENATE('1. Information'!I150,".",'1. Information'!F150," (",'1. Information'!J150,")"),CONCATENATE('1. Information'!H150,".",'1. Information'!F150," (",'1. Information'!J150,")")))</f>
        <v>. ()</v>
      </c>
      <c r="C147">
        <f t="shared" ca="1" si="21"/>
        <v>1878</v>
      </c>
      <c r="R147" t="str">
        <f>IF('2. Inspection'!C151="--","z",CONCATENATE('2. Inspection'!C151,".",'2. Inspection'!A151))</f>
        <v>z</v>
      </c>
      <c r="S147">
        <f t="shared" si="18"/>
        <v>200</v>
      </c>
      <c r="T147" t="e">
        <f>INDEX($R$1:$R$200,MATCH(ROWS($S$1:S147),$S$1:$S$200,0))</f>
        <v>#N/A</v>
      </c>
      <c r="AA147" t="str">
        <f t="shared" si="16"/>
        <v/>
      </c>
      <c r="AC147" t="str">
        <f t="shared" si="15"/>
        <v>z</v>
      </c>
      <c r="AD147">
        <f t="shared" si="17"/>
        <v>199</v>
      </c>
      <c r="AE147" t="e">
        <f>INDEX($AC$1:$AC$200,MATCH(ROWS($AD$1:AD147),$AD$1:$AD$200,0))</f>
        <v>#N/A</v>
      </c>
      <c r="AF147" t="str">
        <f t="shared" si="20"/>
        <v/>
      </c>
      <c r="AP147" t="b">
        <f>IF('3. Evaluation'!B150='Back (protegido)'!$AH$2,1,IF('3. Evaluation'!B150='Back (protegido)'!$AH$3,2,IF('3. Evaluation'!B150='Back (protegido)'!$AH$4,3,IF('3. Evaluation'!B150='Back (protegido)'!$AH$5,4,IF('3. Evaluation'!B150='Back (protegido)'!$AH$6,5)))))</f>
        <v>0</v>
      </c>
      <c r="AQ147" t="b">
        <f>IF('3. Evaluation'!C150='Back (protegido)'!$AL$2,1,IF('3. Evaluation'!C150='Back (protegido)'!$AL$3,2,IF('3. Evaluation'!C150='Back (protegido)'!$AL$4,3,IF('3. Evaluation'!C150='Back (protegido)'!$AL$5,4,IF('3. Evaluation'!C150='Back (protegido)'!$AL$6,5)))))</f>
        <v>0</v>
      </c>
      <c r="AR147">
        <f t="shared" si="19"/>
        <v>0</v>
      </c>
    </row>
    <row r="148" spans="1:44">
      <c r="A148" t="str">
        <f>IF('1. Information'!H151="(Selecionar)",CONCATENATE("-",".",'1. Information'!F151," (",'1. Information'!J151,")"),IF('1. Information'!H151="Outra",CONCATENATE('1. Information'!I151,".",'1. Information'!F151," (",'1. Information'!J151,")"),CONCATENATE('1. Information'!H151,".",'1. Information'!F151," (",'1. Information'!J151,")")))</f>
        <v>. ()</v>
      </c>
      <c r="C148">
        <f t="shared" ca="1" si="21"/>
        <v>1877</v>
      </c>
      <c r="R148" t="str">
        <f>IF('2. Inspection'!C152="--","z",CONCATENATE('2. Inspection'!C152,".",'2. Inspection'!A152))</f>
        <v>z</v>
      </c>
      <c r="S148">
        <f t="shared" si="18"/>
        <v>200</v>
      </c>
      <c r="T148" t="e">
        <f>INDEX($R$1:$R$200,MATCH(ROWS($S$1:S148),$S$1:$S$200,0))</f>
        <v>#N/A</v>
      </c>
      <c r="AA148" t="str">
        <f t="shared" si="16"/>
        <v/>
      </c>
      <c r="AC148" t="str">
        <f t="shared" si="15"/>
        <v>z</v>
      </c>
      <c r="AD148">
        <f t="shared" si="17"/>
        <v>199</v>
      </c>
      <c r="AE148" t="e">
        <f>INDEX($AC$1:$AC$200,MATCH(ROWS($AD$1:AD148),$AD$1:$AD$200,0))</f>
        <v>#N/A</v>
      </c>
      <c r="AF148" t="str">
        <f t="shared" si="20"/>
        <v/>
      </c>
      <c r="AP148" t="b">
        <f>IF('3. Evaluation'!B151='Back (protegido)'!$AH$2,1,IF('3. Evaluation'!B151='Back (protegido)'!$AH$3,2,IF('3. Evaluation'!B151='Back (protegido)'!$AH$4,3,IF('3. Evaluation'!B151='Back (protegido)'!$AH$5,4,IF('3. Evaluation'!B151='Back (protegido)'!$AH$6,5)))))</f>
        <v>0</v>
      </c>
      <c r="AQ148" t="b">
        <f>IF('3. Evaluation'!C151='Back (protegido)'!$AL$2,1,IF('3. Evaluation'!C151='Back (protegido)'!$AL$3,2,IF('3. Evaluation'!C151='Back (protegido)'!$AL$4,3,IF('3. Evaluation'!C151='Back (protegido)'!$AL$5,4,IF('3. Evaluation'!C151='Back (protegido)'!$AL$6,5)))))</f>
        <v>0</v>
      </c>
      <c r="AR148">
        <f t="shared" si="19"/>
        <v>0</v>
      </c>
    </row>
    <row r="149" spans="1:44">
      <c r="A149" t="str">
        <f>IF('1. Information'!H152="(Selecionar)",CONCATENATE("-",".",'1. Information'!F152," (",'1. Information'!J152,")"),IF('1. Information'!H152="Outra",CONCATENATE('1. Information'!I152,".",'1. Information'!F152," (",'1. Information'!J152,")"),CONCATENATE('1. Information'!H152,".",'1. Information'!F152," (",'1. Information'!J152,")")))</f>
        <v>. ()</v>
      </c>
      <c r="C149">
        <f t="shared" ca="1" si="21"/>
        <v>1876</v>
      </c>
      <c r="R149" t="str">
        <f>IF('2. Inspection'!C153="--","z",CONCATENATE('2. Inspection'!C153,".",'2. Inspection'!A153))</f>
        <v>z</v>
      </c>
      <c r="S149">
        <f t="shared" si="18"/>
        <v>200</v>
      </c>
      <c r="T149" t="e">
        <f>INDEX($R$1:$R$200,MATCH(ROWS($S$1:S149),$S$1:$S$200,0))</f>
        <v>#N/A</v>
      </c>
      <c r="AA149" t="str">
        <f t="shared" si="16"/>
        <v/>
      </c>
      <c r="AC149" t="str">
        <f t="shared" si="15"/>
        <v>z</v>
      </c>
      <c r="AD149">
        <f t="shared" si="17"/>
        <v>199</v>
      </c>
      <c r="AE149" t="e">
        <f>INDEX($AC$1:$AC$200,MATCH(ROWS($AD$1:AD149),$AD$1:$AD$200,0))</f>
        <v>#N/A</v>
      </c>
      <c r="AF149" t="str">
        <f t="shared" si="20"/>
        <v/>
      </c>
      <c r="AP149" t="b">
        <f>IF('3. Evaluation'!B152='Back (protegido)'!$AH$2,1,IF('3. Evaluation'!B152='Back (protegido)'!$AH$3,2,IF('3. Evaluation'!B152='Back (protegido)'!$AH$4,3,IF('3. Evaluation'!B152='Back (protegido)'!$AH$5,4,IF('3. Evaluation'!B152='Back (protegido)'!$AH$6,5)))))</f>
        <v>0</v>
      </c>
      <c r="AQ149" t="b">
        <f>IF('3. Evaluation'!C152='Back (protegido)'!$AL$2,1,IF('3. Evaluation'!C152='Back (protegido)'!$AL$3,2,IF('3. Evaluation'!C152='Back (protegido)'!$AL$4,3,IF('3. Evaluation'!C152='Back (protegido)'!$AL$5,4,IF('3. Evaluation'!C152='Back (protegido)'!$AL$6,5)))))</f>
        <v>0</v>
      </c>
      <c r="AR149">
        <f t="shared" si="19"/>
        <v>0</v>
      </c>
    </row>
    <row r="150" spans="1:44">
      <c r="A150" t="str">
        <f>IF('1. Information'!H153="(Selecionar)",CONCATENATE("-",".",'1. Information'!F153," (",'1. Information'!J153,")"),IF('1. Information'!H153="Outra",CONCATENATE('1. Information'!I153,".",'1. Information'!F153," (",'1. Information'!J153,")"),CONCATENATE('1. Information'!H153,".",'1. Information'!F153," (",'1. Information'!J153,")")))</f>
        <v>. ()</v>
      </c>
      <c r="C150">
        <f t="shared" ca="1" si="21"/>
        <v>1875</v>
      </c>
      <c r="R150" t="str">
        <f>IF('2. Inspection'!C154="--","z",CONCATENATE('2. Inspection'!C154,".",'2. Inspection'!A154))</f>
        <v>z</v>
      </c>
      <c r="S150">
        <f t="shared" si="18"/>
        <v>200</v>
      </c>
      <c r="T150" t="e">
        <f>INDEX($R$1:$R$200,MATCH(ROWS($S$1:S150),$S$1:$S$200,0))</f>
        <v>#N/A</v>
      </c>
      <c r="AA150" t="str">
        <f t="shared" si="16"/>
        <v/>
      </c>
      <c r="AC150" t="str">
        <f t="shared" si="15"/>
        <v>z</v>
      </c>
      <c r="AD150">
        <f t="shared" si="17"/>
        <v>199</v>
      </c>
      <c r="AE150" t="e">
        <f>INDEX($AC$1:$AC$200,MATCH(ROWS($AD$1:AD150),$AD$1:$AD$200,0))</f>
        <v>#N/A</v>
      </c>
      <c r="AF150" t="str">
        <f t="shared" si="20"/>
        <v/>
      </c>
      <c r="AP150" t="b">
        <f>IF('3. Evaluation'!B153='Back (protegido)'!$AH$2,1,IF('3. Evaluation'!B153='Back (protegido)'!$AH$3,2,IF('3. Evaluation'!B153='Back (protegido)'!$AH$4,3,IF('3. Evaluation'!B153='Back (protegido)'!$AH$5,4,IF('3. Evaluation'!B153='Back (protegido)'!$AH$6,5)))))</f>
        <v>0</v>
      </c>
      <c r="AQ150" t="b">
        <f>IF('3. Evaluation'!C153='Back (protegido)'!$AL$2,1,IF('3. Evaluation'!C153='Back (protegido)'!$AL$3,2,IF('3. Evaluation'!C153='Back (protegido)'!$AL$4,3,IF('3. Evaluation'!C153='Back (protegido)'!$AL$5,4,IF('3. Evaluation'!C153='Back (protegido)'!$AL$6,5)))))</f>
        <v>0</v>
      </c>
      <c r="AR150">
        <f t="shared" si="19"/>
        <v>0</v>
      </c>
    </row>
    <row r="151" spans="1:44">
      <c r="A151" t="str">
        <f>IF('1. Information'!H154="(Selecionar)",CONCATENATE("-",".",'1. Information'!F154," (",'1. Information'!J154,")"),IF('1. Information'!H154="Outra",CONCATENATE('1. Information'!I154,".",'1. Information'!F154," (",'1. Information'!J154,")"),CONCATENATE('1. Information'!H154,".",'1. Information'!F154," (",'1. Information'!J154,")")))</f>
        <v>. ()</v>
      </c>
      <c r="C151">
        <f t="shared" ca="1" si="21"/>
        <v>1874</v>
      </c>
      <c r="R151" t="str">
        <f>IF('2. Inspection'!C155="--","z",CONCATENATE('2. Inspection'!C155,".",'2. Inspection'!A155))</f>
        <v>z</v>
      </c>
      <c r="S151">
        <f t="shared" si="18"/>
        <v>200</v>
      </c>
      <c r="T151" t="e">
        <f>INDEX($R$1:$R$200,MATCH(ROWS($S$1:S151),$S$1:$S$200,0))</f>
        <v>#N/A</v>
      </c>
      <c r="AA151" t="str">
        <f t="shared" si="16"/>
        <v/>
      </c>
      <c r="AC151" t="str">
        <f t="shared" si="15"/>
        <v>z</v>
      </c>
      <c r="AD151">
        <f t="shared" si="17"/>
        <v>199</v>
      </c>
      <c r="AE151" t="e">
        <f>INDEX($AC$1:$AC$200,MATCH(ROWS($AD$1:AD151),$AD$1:$AD$200,0))</f>
        <v>#N/A</v>
      </c>
      <c r="AF151" t="str">
        <f t="shared" si="20"/>
        <v/>
      </c>
      <c r="AP151" t="b">
        <f>IF('3. Evaluation'!B154='Back (protegido)'!$AH$2,1,IF('3. Evaluation'!B154='Back (protegido)'!$AH$3,2,IF('3. Evaluation'!B154='Back (protegido)'!$AH$4,3,IF('3. Evaluation'!B154='Back (protegido)'!$AH$5,4,IF('3. Evaluation'!B154='Back (protegido)'!$AH$6,5)))))</f>
        <v>0</v>
      </c>
      <c r="AQ151" t="b">
        <f>IF('3. Evaluation'!C154='Back (protegido)'!$AL$2,1,IF('3. Evaluation'!C154='Back (protegido)'!$AL$3,2,IF('3. Evaluation'!C154='Back (protegido)'!$AL$4,3,IF('3. Evaluation'!C154='Back (protegido)'!$AL$5,4,IF('3. Evaluation'!C154='Back (protegido)'!$AL$6,5)))))</f>
        <v>0</v>
      </c>
      <c r="AR151">
        <f t="shared" si="19"/>
        <v>0</v>
      </c>
    </row>
    <row r="152" spans="1:44">
      <c r="A152" t="str">
        <f>IF('1. Information'!H155="(Selecionar)",CONCATENATE("-",".",'1. Information'!F155," (",'1. Information'!J155,")"),IF('1. Information'!H155="Outra",CONCATENATE('1. Information'!I155,".",'1. Information'!F155," (",'1. Information'!J155,")"),CONCATENATE('1. Information'!H155,".",'1. Information'!F155," (",'1. Information'!J155,")")))</f>
        <v>. ()</v>
      </c>
      <c r="C152">
        <f t="shared" ca="1" si="21"/>
        <v>1873</v>
      </c>
      <c r="R152" t="str">
        <f>IF('2. Inspection'!C156="--","z",CONCATENATE('2. Inspection'!C156,".",'2. Inspection'!A156))</f>
        <v>z</v>
      </c>
      <c r="S152">
        <f t="shared" si="18"/>
        <v>200</v>
      </c>
      <c r="T152" t="e">
        <f>INDEX($R$1:$R$200,MATCH(ROWS($S$1:S152),$S$1:$S$200,0))</f>
        <v>#N/A</v>
      </c>
      <c r="AA152" t="str">
        <f t="shared" si="16"/>
        <v/>
      </c>
      <c r="AC152" t="str">
        <f t="shared" si="15"/>
        <v>z</v>
      </c>
      <c r="AD152">
        <f t="shared" si="17"/>
        <v>199</v>
      </c>
      <c r="AE152" t="e">
        <f>INDEX($AC$1:$AC$200,MATCH(ROWS($AD$1:AD152),$AD$1:$AD$200,0))</f>
        <v>#N/A</v>
      </c>
      <c r="AF152" t="str">
        <f t="shared" si="20"/>
        <v/>
      </c>
      <c r="AP152" t="b">
        <f>IF('3. Evaluation'!B155='Back (protegido)'!$AH$2,1,IF('3. Evaluation'!B155='Back (protegido)'!$AH$3,2,IF('3. Evaluation'!B155='Back (protegido)'!$AH$4,3,IF('3. Evaluation'!B155='Back (protegido)'!$AH$5,4,IF('3. Evaluation'!B155='Back (protegido)'!$AH$6,5)))))</f>
        <v>0</v>
      </c>
      <c r="AQ152" t="b">
        <f>IF('3. Evaluation'!C155='Back (protegido)'!$AL$2,1,IF('3. Evaluation'!C155='Back (protegido)'!$AL$3,2,IF('3. Evaluation'!C155='Back (protegido)'!$AL$4,3,IF('3. Evaluation'!C155='Back (protegido)'!$AL$5,4,IF('3. Evaluation'!C155='Back (protegido)'!$AL$6,5)))))</f>
        <v>0</v>
      </c>
      <c r="AR152">
        <f t="shared" si="19"/>
        <v>0</v>
      </c>
    </row>
    <row r="153" spans="1:44">
      <c r="A153" t="str">
        <f>IF('1. Information'!H156="(Selecionar)",CONCATENATE("-",".",'1. Information'!F156," (",'1. Information'!J156,")"),IF('1. Information'!H156="Outra",CONCATENATE('1. Information'!I156,".",'1. Information'!F156," (",'1. Information'!J156,")"),CONCATENATE('1. Information'!H156,".",'1. Information'!F156," (",'1. Information'!J156,")")))</f>
        <v>. ()</v>
      </c>
      <c r="C153">
        <f t="shared" ca="1" si="21"/>
        <v>1872</v>
      </c>
      <c r="R153" t="str">
        <f>IF('2. Inspection'!C157="--","z",CONCATENATE('2. Inspection'!C157,".",'2. Inspection'!A157))</f>
        <v>z</v>
      </c>
      <c r="S153">
        <f t="shared" si="18"/>
        <v>200</v>
      </c>
      <c r="T153" t="e">
        <f>INDEX($R$1:$R$200,MATCH(ROWS($S$1:S153),$S$1:$S$200,0))</f>
        <v>#N/A</v>
      </c>
      <c r="AA153" t="str">
        <f t="shared" si="16"/>
        <v/>
      </c>
      <c r="AC153" t="str">
        <f t="shared" si="15"/>
        <v>z</v>
      </c>
      <c r="AD153">
        <f t="shared" si="17"/>
        <v>199</v>
      </c>
      <c r="AE153" t="e">
        <f>INDEX($AC$1:$AC$200,MATCH(ROWS($AD$1:AD153),$AD$1:$AD$200,0))</f>
        <v>#N/A</v>
      </c>
      <c r="AF153" t="str">
        <f t="shared" si="20"/>
        <v/>
      </c>
      <c r="AP153" t="b">
        <f>IF('3. Evaluation'!B156='Back (protegido)'!$AH$2,1,IF('3. Evaluation'!B156='Back (protegido)'!$AH$3,2,IF('3. Evaluation'!B156='Back (protegido)'!$AH$4,3,IF('3. Evaluation'!B156='Back (protegido)'!$AH$5,4,IF('3. Evaluation'!B156='Back (protegido)'!$AH$6,5)))))</f>
        <v>0</v>
      </c>
      <c r="AQ153" t="b">
        <f>IF('3. Evaluation'!C156='Back (protegido)'!$AL$2,1,IF('3. Evaluation'!C156='Back (protegido)'!$AL$3,2,IF('3. Evaluation'!C156='Back (protegido)'!$AL$4,3,IF('3. Evaluation'!C156='Back (protegido)'!$AL$5,4,IF('3. Evaluation'!C156='Back (protegido)'!$AL$6,5)))))</f>
        <v>0</v>
      </c>
      <c r="AR153">
        <f t="shared" si="19"/>
        <v>0</v>
      </c>
    </row>
    <row r="154" spans="1:44">
      <c r="A154" t="str">
        <f>IF('1. Information'!H157="(Selecionar)",CONCATENATE("-",".",'1. Information'!F157," (",'1. Information'!J157,")"),IF('1. Information'!H157="Outra",CONCATENATE('1. Information'!I157,".",'1. Information'!F157," (",'1. Information'!J157,")"),CONCATENATE('1. Information'!H157,".",'1. Information'!F157," (",'1. Information'!J157,")")))</f>
        <v>. ()</v>
      </c>
      <c r="C154">
        <f t="shared" ca="1" si="21"/>
        <v>1871</v>
      </c>
      <c r="R154" t="str">
        <f>IF('2. Inspection'!C158="--","z",CONCATENATE('2. Inspection'!C158,".",'2. Inspection'!A158))</f>
        <v>z</v>
      </c>
      <c r="S154">
        <f t="shared" si="18"/>
        <v>200</v>
      </c>
      <c r="T154" t="e">
        <f>INDEX($R$1:$R$200,MATCH(ROWS($S$1:S154),$S$1:$S$200,0))</f>
        <v>#N/A</v>
      </c>
      <c r="AA154" t="str">
        <f t="shared" si="16"/>
        <v/>
      </c>
      <c r="AC154" t="str">
        <f t="shared" si="15"/>
        <v>z</v>
      </c>
      <c r="AD154">
        <f t="shared" si="17"/>
        <v>199</v>
      </c>
      <c r="AE154" t="e">
        <f>INDEX($AC$1:$AC$200,MATCH(ROWS($AD$1:AD154),$AD$1:$AD$200,0))</f>
        <v>#N/A</v>
      </c>
      <c r="AF154" t="str">
        <f t="shared" si="20"/>
        <v/>
      </c>
      <c r="AP154" t="b">
        <f>IF('3. Evaluation'!B157='Back (protegido)'!$AH$2,1,IF('3. Evaluation'!B157='Back (protegido)'!$AH$3,2,IF('3. Evaluation'!B157='Back (protegido)'!$AH$4,3,IF('3. Evaluation'!B157='Back (protegido)'!$AH$5,4,IF('3. Evaluation'!B157='Back (protegido)'!$AH$6,5)))))</f>
        <v>0</v>
      </c>
      <c r="AQ154" t="b">
        <f>IF('3. Evaluation'!C157='Back (protegido)'!$AL$2,1,IF('3. Evaluation'!C157='Back (protegido)'!$AL$3,2,IF('3. Evaluation'!C157='Back (protegido)'!$AL$4,3,IF('3. Evaluation'!C157='Back (protegido)'!$AL$5,4,IF('3. Evaluation'!C157='Back (protegido)'!$AL$6,5)))))</f>
        <v>0</v>
      </c>
      <c r="AR154">
        <f t="shared" si="19"/>
        <v>0</v>
      </c>
    </row>
    <row r="155" spans="1:44">
      <c r="A155" t="str">
        <f>IF('1. Information'!H158="(Selecionar)",CONCATENATE("-",".",'1. Information'!F158," (",'1. Information'!J158,")"),IF('1. Information'!H158="Outra",CONCATENATE('1. Information'!I158,".",'1. Information'!F158," (",'1. Information'!J158,")"),CONCATENATE('1. Information'!H158,".",'1. Information'!F158," (",'1. Information'!J158,")")))</f>
        <v>. ()</v>
      </c>
      <c r="C155">
        <f t="shared" ca="1" si="21"/>
        <v>1870</v>
      </c>
      <c r="R155" t="str">
        <f>IF('2. Inspection'!C159="--","z",CONCATENATE('2. Inspection'!C159,".",'2. Inspection'!A159))</f>
        <v>z</v>
      </c>
      <c r="S155">
        <f t="shared" si="18"/>
        <v>200</v>
      </c>
      <c r="T155" t="e">
        <f>INDEX($R$1:$R$200,MATCH(ROWS($S$1:S155),$S$1:$S$200,0))</f>
        <v>#N/A</v>
      </c>
      <c r="AA155" t="str">
        <f t="shared" si="16"/>
        <v/>
      </c>
      <c r="AC155" t="str">
        <f t="shared" si="15"/>
        <v>z</v>
      </c>
      <c r="AD155">
        <f t="shared" si="17"/>
        <v>199</v>
      </c>
      <c r="AE155" t="e">
        <f>INDEX($AC$1:$AC$200,MATCH(ROWS($AD$1:AD155),$AD$1:$AD$200,0))</f>
        <v>#N/A</v>
      </c>
      <c r="AF155" t="str">
        <f t="shared" si="20"/>
        <v/>
      </c>
      <c r="AP155" t="b">
        <f>IF('3. Evaluation'!B158='Back (protegido)'!$AH$2,1,IF('3. Evaluation'!B158='Back (protegido)'!$AH$3,2,IF('3. Evaluation'!B158='Back (protegido)'!$AH$4,3,IF('3. Evaluation'!B158='Back (protegido)'!$AH$5,4,IF('3. Evaluation'!B158='Back (protegido)'!$AH$6,5)))))</f>
        <v>0</v>
      </c>
      <c r="AQ155" t="b">
        <f>IF('3. Evaluation'!C158='Back (protegido)'!$AL$2,1,IF('3. Evaluation'!C158='Back (protegido)'!$AL$3,2,IF('3. Evaluation'!C158='Back (protegido)'!$AL$4,3,IF('3. Evaluation'!C158='Back (protegido)'!$AL$5,4,IF('3. Evaluation'!C158='Back (protegido)'!$AL$6,5)))))</f>
        <v>0</v>
      </c>
      <c r="AR155">
        <f t="shared" si="19"/>
        <v>0</v>
      </c>
    </row>
    <row r="156" spans="1:44">
      <c r="A156" t="str">
        <f>IF('1. Information'!H159="(Selecionar)",CONCATENATE("-",".",'1. Information'!F159," (",'1. Information'!J159,")"),IF('1. Information'!H159="Outra",CONCATENATE('1. Information'!I159,".",'1. Information'!F159," (",'1. Information'!J159,")"),CONCATENATE('1. Information'!H159,".",'1. Information'!F159," (",'1. Information'!J159,")")))</f>
        <v>. ()</v>
      </c>
      <c r="C156">
        <f t="shared" ca="1" si="21"/>
        <v>1869</v>
      </c>
      <c r="R156" t="str">
        <f>IF('2. Inspection'!C160="--","z",CONCATENATE('2. Inspection'!C160,".",'2. Inspection'!A160))</f>
        <v>z</v>
      </c>
      <c r="S156">
        <f t="shared" si="18"/>
        <v>200</v>
      </c>
      <c r="T156" t="e">
        <f>INDEX($R$1:$R$200,MATCH(ROWS($S$1:S156),$S$1:$S$200,0))</f>
        <v>#N/A</v>
      </c>
      <c r="AA156" t="str">
        <f t="shared" si="16"/>
        <v/>
      </c>
      <c r="AC156" t="str">
        <f t="shared" si="15"/>
        <v>z</v>
      </c>
      <c r="AD156">
        <f t="shared" si="17"/>
        <v>199</v>
      </c>
      <c r="AE156" t="e">
        <f>INDEX($AC$1:$AC$200,MATCH(ROWS($AD$1:AD156),$AD$1:$AD$200,0))</f>
        <v>#N/A</v>
      </c>
      <c r="AF156" t="str">
        <f t="shared" si="20"/>
        <v/>
      </c>
      <c r="AP156" t="b">
        <f>IF('3. Evaluation'!B159='Back (protegido)'!$AH$2,1,IF('3. Evaluation'!B159='Back (protegido)'!$AH$3,2,IF('3. Evaluation'!B159='Back (protegido)'!$AH$4,3,IF('3. Evaluation'!B159='Back (protegido)'!$AH$5,4,IF('3. Evaluation'!B159='Back (protegido)'!$AH$6,5)))))</f>
        <v>0</v>
      </c>
      <c r="AQ156" t="b">
        <f>IF('3. Evaluation'!C159='Back (protegido)'!$AL$2,1,IF('3. Evaluation'!C159='Back (protegido)'!$AL$3,2,IF('3. Evaluation'!C159='Back (protegido)'!$AL$4,3,IF('3. Evaluation'!C159='Back (protegido)'!$AL$5,4,IF('3. Evaluation'!C159='Back (protegido)'!$AL$6,5)))))</f>
        <v>0</v>
      </c>
      <c r="AR156">
        <f t="shared" si="19"/>
        <v>0</v>
      </c>
    </row>
    <row r="157" spans="1:44">
      <c r="A157" t="str">
        <f>IF('1. Information'!H160="(Selecionar)",CONCATENATE("-",".",'1. Information'!F160," (",'1. Information'!J160,")"),IF('1. Information'!H160="Outra",CONCATENATE('1. Information'!I160,".",'1. Information'!F160," (",'1. Information'!J160,")"),CONCATENATE('1. Information'!H160,".",'1. Information'!F160," (",'1. Information'!J160,")")))</f>
        <v>. ()</v>
      </c>
      <c r="C157">
        <f t="shared" ca="1" si="21"/>
        <v>1868</v>
      </c>
      <c r="R157" t="str">
        <f>IF('2. Inspection'!C161="--","z",CONCATENATE('2. Inspection'!C161,".",'2. Inspection'!A161))</f>
        <v>z</v>
      </c>
      <c r="S157">
        <f t="shared" si="18"/>
        <v>200</v>
      </c>
      <c r="T157" t="e">
        <f>INDEX($R$1:$R$200,MATCH(ROWS($S$1:S157),$S$1:$S$200,0))</f>
        <v>#N/A</v>
      </c>
      <c r="AA157" t="str">
        <f t="shared" si="16"/>
        <v/>
      </c>
      <c r="AC157" t="str">
        <f t="shared" si="15"/>
        <v>z</v>
      </c>
      <c r="AD157">
        <f t="shared" si="17"/>
        <v>199</v>
      </c>
      <c r="AE157" t="e">
        <f>INDEX($AC$1:$AC$200,MATCH(ROWS($AD$1:AD157),$AD$1:$AD$200,0))</f>
        <v>#N/A</v>
      </c>
      <c r="AF157" t="str">
        <f t="shared" si="20"/>
        <v/>
      </c>
      <c r="AP157" t="b">
        <f>IF('3. Evaluation'!B160='Back (protegido)'!$AH$2,1,IF('3. Evaluation'!B160='Back (protegido)'!$AH$3,2,IF('3. Evaluation'!B160='Back (protegido)'!$AH$4,3,IF('3. Evaluation'!B160='Back (protegido)'!$AH$5,4,IF('3. Evaluation'!B160='Back (protegido)'!$AH$6,5)))))</f>
        <v>0</v>
      </c>
      <c r="AQ157" t="b">
        <f>IF('3. Evaluation'!C160='Back (protegido)'!$AL$2,1,IF('3. Evaluation'!C160='Back (protegido)'!$AL$3,2,IF('3. Evaluation'!C160='Back (protegido)'!$AL$4,3,IF('3. Evaluation'!C160='Back (protegido)'!$AL$5,4,IF('3. Evaluation'!C160='Back (protegido)'!$AL$6,5)))))</f>
        <v>0</v>
      </c>
      <c r="AR157">
        <f t="shared" si="19"/>
        <v>0</v>
      </c>
    </row>
    <row r="158" spans="1:44">
      <c r="A158" t="str">
        <f>IF('1. Information'!H161="(Selecionar)",CONCATENATE("-",".",'1. Information'!F161," (",'1. Information'!J161,")"),IF('1. Information'!H161="Outra",CONCATENATE('1. Information'!I161,".",'1. Information'!F161," (",'1. Information'!J161,")"),CONCATENATE('1. Information'!H161,".",'1. Information'!F161," (",'1. Information'!J161,")")))</f>
        <v>. ()</v>
      </c>
      <c r="C158">
        <f t="shared" ca="1" si="21"/>
        <v>1867</v>
      </c>
      <c r="R158" t="str">
        <f>IF('2. Inspection'!C162="--","z",CONCATENATE('2. Inspection'!C162,".",'2. Inspection'!A162))</f>
        <v>z</v>
      </c>
      <c r="S158">
        <f t="shared" si="18"/>
        <v>200</v>
      </c>
      <c r="T158" t="e">
        <f>INDEX($R$1:$R$200,MATCH(ROWS($S$1:S158),$S$1:$S$200,0))</f>
        <v>#N/A</v>
      </c>
      <c r="AA158" t="str">
        <f t="shared" si="16"/>
        <v/>
      </c>
      <c r="AC158" t="str">
        <f t="shared" si="15"/>
        <v>z</v>
      </c>
      <c r="AD158">
        <f t="shared" si="17"/>
        <v>199</v>
      </c>
      <c r="AE158" t="e">
        <f>INDEX($AC$1:$AC$200,MATCH(ROWS($AD$1:AD158),$AD$1:$AD$200,0))</f>
        <v>#N/A</v>
      </c>
      <c r="AF158" t="str">
        <f t="shared" si="20"/>
        <v/>
      </c>
      <c r="AP158" t="b">
        <f>IF('3. Evaluation'!B161='Back (protegido)'!$AH$2,1,IF('3. Evaluation'!B161='Back (protegido)'!$AH$3,2,IF('3. Evaluation'!B161='Back (protegido)'!$AH$4,3,IF('3. Evaluation'!B161='Back (protegido)'!$AH$5,4,IF('3. Evaluation'!B161='Back (protegido)'!$AH$6,5)))))</f>
        <v>0</v>
      </c>
      <c r="AQ158" t="b">
        <f>IF('3. Evaluation'!C161='Back (protegido)'!$AL$2,1,IF('3. Evaluation'!C161='Back (protegido)'!$AL$3,2,IF('3. Evaluation'!C161='Back (protegido)'!$AL$4,3,IF('3. Evaluation'!C161='Back (protegido)'!$AL$5,4,IF('3. Evaluation'!C161='Back (protegido)'!$AL$6,5)))))</f>
        <v>0</v>
      </c>
      <c r="AR158">
        <f t="shared" si="19"/>
        <v>0</v>
      </c>
    </row>
    <row r="159" spans="1:44">
      <c r="A159" t="str">
        <f>IF('1. Information'!H162="(Selecionar)",CONCATENATE("-",".",'1. Information'!F162," (",'1. Information'!J162,")"),IF('1. Information'!H162="Outra",CONCATENATE('1. Information'!I162,".",'1. Information'!F162," (",'1. Information'!J162,")"),CONCATENATE('1. Information'!H162,".",'1. Information'!F162," (",'1. Information'!J162,")")))</f>
        <v>. ()</v>
      </c>
      <c r="C159">
        <f t="shared" ca="1" si="21"/>
        <v>1866</v>
      </c>
      <c r="R159" t="str">
        <f>IF('2. Inspection'!C163="--","z",CONCATENATE('2. Inspection'!C163,".",'2. Inspection'!A163))</f>
        <v>z</v>
      </c>
      <c r="S159">
        <f t="shared" si="18"/>
        <v>200</v>
      </c>
      <c r="T159" t="e">
        <f>INDEX($R$1:$R$200,MATCH(ROWS($S$1:S159),$S$1:$S$200,0))</f>
        <v>#N/A</v>
      </c>
      <c r="AA159" t="str">
        <f t="shared" si="16"/>
        <v/>
      </c>
      <c r="AC159" t="str">
        <f t="shared" si="15"/>
        <v>z</v>
      </c>
      <c r="AD159">
        <f t="shared" si="17"/>
        <v>199</v>
      </c>
      <c r="AE159" t="e">
        <f>INDEX($AC$1:$AC$200,MATCH(ROWS($AD$1:AD159),$AD$1:$AD$200,0))</f>
        <v>#N/A</v>
      </c>
      <c r="AF159" t="str">
        <f t="shared" si="20"/>
        <v/>
      </c>
      <c r="AP159" t="b">
        <f>IF('3. Evaluation'!B162='Back (protegido)'!$AH$2,1,IF('3. Evaluation'!B162='Back (protegido)'!$AH$3,2,IF('3. Evaluation'!B162='Back (protegido)'!$AH$4,3,IF('3. Evaluation'!B162='Back (protegido)'!$AH$5,4,IF('3. Evaluation'!B162='Back (protegido)'!$AH$6,5)))))</f>
        <v>0</v>
      </c>
      <c r="AQ159" t="b">
        <f>IF('3. Evaluation'!C162='Back (protegido)'!$AL$2,1,IF('3. Evaluation'!C162='Back (protegido)'!$AL$3,2,IF('3. Evaluation'!C162='Back (protegido)'!$AL$4,3,IF('3. Evaluation'!C162='Back (protegido)'!$AL$5,4,IF('3. Evaluation'!C162='Back (protegido)'!$AL$6,5)))))</f>
        <v>0</v>
      </c>
      <c r="AR159">
        <f t="shared" si="19"/>
        <v>0</v>
      </c>
    </row>
    <row r="160" spans="1:44">
      <c r="A160" t="str">
        <f>IF('1. Information'!H163="(Selecionar)",CONCATENATE("-",".",'1. Information'!F163," (",'1. Information'!J163,")"),IF('1. Information'!H163="Outra",CONCATENATE('1. Information'!I163,".",'1. Information'!F163," (",'1. Information'!J163,")"),CONCATENATE('1. Information'!H163,".",'1. Information'!F163," (",'1. Information'!J163,")")))</f>
        <v>. ()</v>
      </c>
      <c r="C160">
        <f t="shared" ca="1" si="21"/>
        <v>1865</v>
      </c>
      <c r="R160" t="str">
        <f>IF('2. Inspection'!C164="--","z",CONCATENATE('2. Inspection'!C164,".",'2. Inspection'!A164))</f>
        <v>z</v>
      </c>
      <c r="S160">
        <f t="shared" si="18"/>
        <v>200</v>
      </c>
      <c r="T160" t="e">
        <f>INDEX($R$1:$R$200,MATCH(ROWS($S$1:S160),$S$1:$S$200,0))</f>
        <v>#N/A</v>
      </c>
      <c r="AA160" t="str">
        <f t="shared" si="16"/>
        <v/>
      </c>
      <c r="AC160" t="str">
        <f t="shared" si="15"/>
        <v>z</v>
      </c>
      <c r="AD160">
        <f t="shared" si="17"/>
        <v>199</v>
      </c>
      <c r="AE160" t="e">
        <f>INDEX($AC$1:$AC$200,MATCH(ROWS($AD$1:AD160),$AD$1:$AD$200,0))</f>
        <v>#N/A</v>
      </c>
      <c r="AF160" t="str">
        <f t="shared" si="20"/>
        <v/>
      </c>
      <c r="AP160" t="b">
        <f>IF('3. Evaluation'!B163='Back (protegido)'!$AH$2,1,IF('3. Evaluation'!B163='Back (protegido)'!$AH$3,2,IF('3. Evaluation'!B163='Back (protegido)'!$AH$4,3,IF('3. Evaluation'!B163='Back (protegido)'!$AH$5,4,IF('3. Evaluation'!B163='Back (protegido)'!$AH$6,5)))))</f>
        <v>0</v>
      </c>
      <c r="AQ160" t="b">
        <f>IF('3. Evaluation'!C163='Back (protegido)'!$AL$2,1,IF('3. Evaluation'!C163='Back (protegido)'!$AL$3,2,IF('3. Evaluation'!C163='Back (protegido)'!$AL$4,3,IF('3. Evaluation'!C163='Back (protegido)'!$AL$5,4,IF('3. Evaluation'!C163='Back (protegido)'!$AL$6,5)))))</f>
        <v>0</v>
      </c>
      <c r="AR160">
        <f t="shared" si="19"/>
        <v>0</v>
      </c>
    </row>
    <row r="161" spans="1:44">
      <c r="A161" t="str">
        <f>IF('1. Information'!H164="(Selecionar)",CONCATENATE("-",".",'1. Information'!F164," (",'1. Information'!J164,")"),IF('1. Information'!H164="Outra",CONCATENATE('1. Information'!I164,".",'1. Information'!F164," (",'1. Information'!J164,")"),CONCATENATE('1. Information'!H164,".",'1. Information'!F164," (",'1. Information'!J164,")")))</f>
        <v>. ()</v>
      </c>
      <c r="C161">
        <f t="shared" ca="1" si="21"/>
        <v>1864</v>
      </c>
      <c r="R161" t="str">
        <f>IF('2. Inspection'!C165="--","z",CONCATENATE('2. Inspection'!C165,".",'2. Inspection'!A165))</f>
        <v>z</v>
      </c>
      <c r="S161">
        <f t="shared" si="18"/>
        <v>200</v>
      </c>
      <c r="T161" t="e">
        <f>INDEX($R$1:$R$200,MATCH(ROWS($S$1:S161),$S$1:$S$200,0))</f>
        <v>#N/A</v>
      </c>
      <c r="AA161" t="str">
        <f t="shared" si="16"/>
        <v/>
      </c>
      <c r="AC161" t="str">
        <f t="shared" si="15"/>
        <v>z</v>
      </c>
      <c r="AD161">
        <f t="shared" si="17"/>
        <v>199</v>
      </c>
      <c r="AE161" t="e">
        <f>INDEX($AC$1:$AC$200,MATCH(ROWS($AD$1:AD161),$AD$1:$AD$200,0))</f>
        <v>#N/A</v>
      </c>
      <c r="AF161" t="str">
        <f t="shared" si="20"/>
        <v/>
      </c>
      <c r="AP161" t="b">
        <f>IF('3. Evaluation'!B164='Back (protegido)'!$AH$2,1,IF('3. Evaluation'!B164='Back (protegido)'!$AH$3,2,IF('3. Evaluation'!B164='Back (protegido)'!$AH$4,3,IF('3. Evaluation'!B164='Back (protegido)'!$AH$5,4,IF('3. Evaluation'!B164='Back (protegido)'!$AH$6,5)))))</f>
        <v>0</v>
      </c>
      <c r="AQ161" t="b">
        <f>IF('3. Evaluation'!C164='Back (protegido)'!$AL$2,1,IF('3. Evaluation'!C164='Back (protegido)'!$AL$3,2,IF('3. Evaluation'!C164='Back (protegido)'!$AL$4,3,IF('3. Evaluation'!C164='Back (protegido)'!$AL$5,4,IF('3. Evaluation'!C164='Back (protegido)'!$AL$6,5)))))</f>
        <v>0</v>
      </c>
      <c r="AR161">
        <f t="shared" si="19"/>
        <v>0</v>
      </c>
    </row>
    <row r="162" spans="1:44">
      <c r="A162" t="str">
        <f>IF('1. Information'!H165="(Selecionar)",CONCATENATE("-",".",'1. Information'!F165," (",'1. Information'!J165,")"),IF('1. Information'!H165="Outra",CONCATENATE('1. Information'!I165,".",'1. Information'!F165," (",'1. Information'!J165,")"),CONCATENATE('1. Information'!H165,".",'1. Information'!F165," (",'1. Information'!J165,")")))</f>
        <v>. ()</v>
      </c>
      <c r="C162">
        <f t="shared" ca="1" si="21"/>
        <v>1863</v>
      </c>
      <c r="R162" t="str">
        <f>IF('2. Inspection'!C166="--","z",CONCATENATE('2. Inspection'!C166,".",'2. Inspection'!A166))</f>
        <v>z</v>
      </c>
      <c r="S162">
        <f t="shared" si="18"/>
        <v>200</v>
      </c>
      <c r="T162" t="e">
        <f>INDEX($R$1:$R$200,MATCH(ROWS($S$1:S162),$S$1:$S$200,0))</f>
        <v>#N/A</v>
      </c>
      <c r="AA162" t="str">
        <f t="shared" si="16"/>
        <v/>
      </c>
      <c r="AC162" t="str">
        <f t="shared" si="15"/>
        <v>z</v>
      </c>
      <c r="AD162">
        <f t="shared" si="17"/>
        <v>199</v>
      </c>
      <c r="AE162" t="e">
        <f>INDEX($AC$1:$AC$200,MATCH(ROWS($AD$1:AD162),$AD$1:$AD$200,0))</f>
        <v>#N/A</v>
      </c>
      <c r="AF162" t="str">
        <f t="shared" si="20"/>
        <v/>
      </c>
      <c r="AP162" t="b">
        <f>IF('3. Evaluation'!B165='Back (protegido)'!$AH$2,1,IF('3. Evaluation'!B165='Back (protegido)'!$AH$3,2,IF('3. Evaluation'!B165='Back (protegido)'!$AH$4,3,IF('3. Evaluation'!B165='Back (protegido)'!$AH$5,4,IF('3. Evaluation'!B165='Back (protegido)'!$AH$6,5)))))</f>
        <v>0</v>
      </c>
      <c r="AQ162" t="b">
        <f>IF('3. Evaluation'!C165='Back (protegido)'!$AL$2,1,IF('3. Evaluation'!C165='Back (protegido)'!$AL$3,2,IF('3. Evaluation'!C165='Back (protegido)'!$AL$4,3,IF('3. Evaluation'!C165='Back (protegido)'!$AL$5,4,IF('3. Evaluation'!C165='Back (protegido)'!$AL$6,5)))))</f>
        <v>0</v>
      </c>
      <c r="AR162">
        <f t="shared" si="19"/>
        <v>0</v>
      </c>
    </row>
    <row r="163" spans="1:44">
      <c r="A163" t="str">
        <f>IF('1. Information'!H166="(Selecionar)",CONCATENATE("-",".",'1. Information'!F166," (",'1. Information'!J166,")"),IF('1. Information'!H166="Outra",CONCATENATE('1. Information'!I166,".",'1. Information'!F166," (",'1. Information'!J166,")"),CONCATENATE('1. Information'!H166,".",'1. Information'!F166," (",'1. Information'!J166,")")))</f>
        <v>. ()</v>
      </c>
      <c r="C163">
        <f t="shared" ca="1" si="21"/>
        <v>1862</v>
      </c>
      <c r="R163" t="str">
        <f>IF('2. Inspection'!C167="--","z",CONCATENATE('2. Inspection'!C167,".",'2. Inspection'!A167))</f>
        <v>z</v>
      </c>
      <c r="S163">
        <f t="shared" si="18"/>
        <v>200</v>
      </c>
      <c r="T163" t="e">
        <f>INDEX($R$1:$R$200,MATCH(ROWS($S$1:S163),$S$1:$S$200,0))</f>
        <v>#N/A</v>
      </c>
      <c r="AA163" t="str">
        <f t="shared" si="16"/>
        <v/>
      </c>
      <c r="AC163" t="str">
        <f t="shared" si="15"/>
        <v>z</v>
      </c>
      <c r="AD163">
        <f t="shared" si="17"/>
        <v>199</v>
      </c>
      <c r="AE163" t="e">
        <f>INDEX($AC$1:$AC$200,MATCH(ROWS($AD$1:AD163),$AD$1:$AD$200,0))</f>
        <v>#N/A</v>
      </c>
      <c r="AF163" t="str">
        <f t="shared" si="20"/>
        <v/>
      </c>
      <c r="AP163" t="b">
        <f>IF('3. Evaluation'!B166='Back (protegido)'!$AH$2,1,IF('3. Evaluation'!B166='Back (protegido)'!$AH$3,2,IF('3. Evaluation'!B166='Back (protegido)'!$AH$4,3,IF('3. Evaluation'!B166='Back (protegido)'!$AH$5,4,IF('3. Evaluation'!B166='Back (protegido)'!$AH$6,5)))))</f>
        <v>0</v>
      </c>
      <c r="AQ163" t="b">
        <f>IF('3. Evaluation'!C166='Back (protegido)'!$AL$2,1,IF('3. Evaluation'!C166='Back (protegido)'!$AL$3,2,IF('3. Evaluation'!C166='Back (protegido)'!$AL$4,3,IF('3. Evaluation'!C166='Back (protegido)'!$AL$5,4,IF('3. Evaluation'!C166='Back (protegido)'!$AL$6,5)))))</f>
        <v>0</v>
      </c>
      <c r="AR163">
        <f t="shared" si="19"/>
        <v>0</v>
      </c>
    </row>
    <row r="164" spans="1:44">
      <c r="A164" t="str">
        <f>IF('1. Information'!H167="(Selecionar)",CONCATENATE("-",".",'1. Information'!F167," (",'1. Information'!J167,")"),IF('1. Information'!H167="Outra",CONCATENATE('1. Information'!I167,".",'1. Information'!F167," (",'1. Information'!J167,")"),CONCATENATE('1. Information'!H167,".",'1. Information'!F167," (",'1. Information'!J167,")")))</f>
        <v>. ()</v>
      </c>
      <c r="C164">
        <f t="shared" ca="1" si="21"/>
        <v>1861</v>
      </c>
      <c r="R164" t="str">
        <f>IF('2. Inspection'!C168="--","z",CONCATENATE('2. Inspection'!C168,".",'2. Inspection'!A168))</f>
        <v>z</v>
      </c>
      <c r="S164">
        <f t="shared" si="18"/>
        <v>200</v>
      </c>
      <c r="T164" t="e">
        <f>INDEX($R$1:$R$200,MATCH(ROWS($S$1:S164),$S$1:$S$200,0))</f>
        <v>#N/A</v>
      </c>
      <c r="AA164" t="str">
        <f t="shared" si="16"/>
        <v/>
      </c>
      <c r="AC164" t="str">
        <f t="shared" si="15"/>
        <v>z</v>
      </c>
      <c r="AD164">
        <f t="shared" si="17"/>
        <v>199</v>
      </c>
      <c r="AE164" t="e">
        <f>INDEX($AC$1:$AC$200,MATCH(ROWS($AD$1:AD164),$AD$1:$AD$200,0))</f>
        <v>#N/A</v>
      </c>
      <c r="AF164" t="str">
        <f t="shared" si="20"/>
        <v/>
      </c>
      <c r="AP164" t="b">
        <f>IF('3. Evaluation'!B167='Back (protegido)'!$AH$2,1,IF('3. Evaluation'!B167='Back (protegido)'!$AH$3,2,IF('3. Evaluation'!B167='Back (protegido)'!$AH$4,3,IF('3. Evaluation'!B167='Back (protegido)'!$AH$5,4,IF('3. Evaluation'!B167='Back (protegido)'!$AH$6,5)))))</f>
        <v>0</v>
      </c>
      <c r="AQ164" t="b">
        <f>IF('3. Evaluation'!C167='Back (protegido)'!$AL$2,1,IF('3. Evaluation'!C167='Back (protegido)'!$AL$3,2,IF('3. Evaluation'!C167='Back (protegido)'!$AL$4,3,IF('3. Evaluation'!C167='Back (protegido)'!$AL$5,4,IF('3. Evaluation'!C167='Back (protegido)'!$AL$6,5)))))</f>
        <v>0</v>
      </c>
      <c r="AR164">
        <f t="shared" si="19"/>
        <v>0</v>
      </c>
    </row>
    <row r="165" spans="1:44">
      <c r="A165" t="str">
        <f>IF('1. Information'!H168="(Selecionar)",CONCATENATE("-",".",'1. Information'!F168," (",'1. Information'!J168,")"),IF('1. Information'!H168="Outra",CONCATENATE('1. Information'!I168,".",'1. Information'!F168," (",'1. Information'!J168,")"),CONCATENATE('1. Information'!H168,".",'1. Information'!F168," (",'1. Information'!J168,")")))</f>
        <v>. ()</v>
      </c>
      <c r="C165">
        <f t="shared" ca="1" si="21"/>
        <v>1860</v>
      </c>
      <c r="R165" t="str">
        <f>IF('2. Inspection'!C169="--","z",CONCATENATE('2. Inspection'!C169,".",'2. Inspection'!A169))</f>
        <v>z</v>
      </c>
      <c r="S165">
        <f t="shared" si="18"/>
        <v>200</v>
      </c>
      <c r="T165" t="e">
        <f>INDEX($R$1:$R$200,MATCH(ROWS($S$1:S165),$S$1:$S$200,0))</f>
        <v>#N/A</v>
      </c>
      <c r="AA165" t="str">
        <f t="shared" si="16"/>
        <v/>
      </c>
      <c r="AC165" t="str">
        <f t="shared" si="15"/>
        <v>z</v>
      </c>
      <c r="AD165">
        <f t="shared" si="17"/>
        <v>199</v>
      </c>
      <c r="AE165" t="e">
        <f>INDEX($AC$1:$AC$200,MATCH(ROWS($AD$1:AD165),$AD$1:$AD$200,0))</f>
        <v>#N/A</v>
      </c>
      <c r="AF165" t="str">
        <f t="shared" si="20"/>
        <v/>
      </c>
      <c r="AP165" t="b">
        <f>IF('3. Evaluation'!B168='Back (protegido)'!$AH$2,1,IF('3. Evaluation'!B168='Back (protegido)'!$AH$3,2,IF('3. Evaluation'!B168='Back (protegido)'!$AH$4,3,IF('3. Evaluation'!B168='Back (protegido)'!$AH$5,4,IF('3. Evaluation'!B168='Back (protegido)'!$AH$6,5)))))</f>
        <v>0</v>
      </c>
      <c r="AQ165" t="b">
        <f>IF('3. Evaluation'!C168='Back (protegido)'!$AL$2,1,IF('3. Evaluation'!C168='Back (protegido)'!$AL$3,2,IF('3. Evaluation'!C168='Back (protegido)'!$AL$4,3,IF('3. Evaluation'!C168='Back (protegido)'!$AL$5,4,IF('3. Evaluation'!C168='Back (protegido)'!$AL$6,5)))))</f>
        <v>0</v>
      </c>
      <c r="AR165">
        <f t="shared" si="19"/>
        <v>0</v>
      </c>
    </row>
    <row r="166" spans="1:44">
      <c r="A166" t="str">
        <f>IF('1. Information'!H169="(Selecionar)",CONCATENATE("-",".",'1. Information'!F169," (",'1. Information'!J169,")"),IF('1. Information'!H169="Outra",CONCATENATE('1. Information'!I169,".",'1. Information'!F169," (",'1. Information'!J169,")"),CONCATENATE('1. Information'!H169,".",'1. Information'!F169," (",'1. Information'!J169,")")))</f>
        <v>. ()</v>
      </c>
      <c r="C166">
        <f t="shared" ca="1" si="21"/>
        <v>1859</v>
      </c>
      <c r="R166" t="str">
        <f>IF('2. Inspection'!C170="--","z",CONCATENATE('2. Inspection'!C170,".",'2. Inspection'!A170))</f>
        <v>z</v>
      </c>
      <c r="S166">
        <f t="shared" si="18"/>
        <v>200</v>
      </c>
      <c r="T166" t="e">
        <f>INDEX($R$1:$R$200,MATCH(ROWS($S$1:S166),$S$1:$S$200,0))</f>
        <v>#N/A</v>
      </c>
      <c r="AA166" t="str">
        <f t="shared" si="16"/>
        <v/>
      </c>
      <c r="AC166" t="str">
        <f t="shared" si="15"/>
        <v>z</v>
      </c>
      <c r="AD166">
        <f t="shared" si="17"/>
        <v>199</v>
      </c>
      <c r="AE166" t="e">
        <f>INDEX($AC$1:$AC$200,MATCH(ROWS($AD$1:AD166),$AD$1:$AD$200,0))</f>
        <v>#N/A</v>
      </c>
      <c r="AF166" t="str">
        <f t="shared" si="20"/>
        <v/>
      </c>
      <c r="AP166" t="b">
        <f>IF('3. Evaluation'!B169='Back (protegido)'!$AH$2,1,IF('3. Evaluation'!B169='Back (protegido)'!$AH$3,2,IF('3. Evaluation'!B169='Back (protegido)'!$AH$4,3,IF('3. Evaluation'!B169='Back (protegido)'!$AH$5,4,IF('3. Evaluation'!B169='Back (protegido)'!$AH$6,5)))))</f>
        <v>0</v>
      </c>
      <c r="AQ166" t="b">
        <f>IF('3. Evaluation'!C169='Back (protegido)'!$AL$2,1,IF('3. Evaluation'!C169='Back (protegido)'!$AL$3,2,IF('3. Evaluation'!C169='Back (protegido)'!$AL$4,3,IF('3. Evaluation'!C169='Back (protegido)'!$AL$5,4,IF('3. Evaluation'!C169='Back (protegido)'!$AL$6,5)))))</f>
        <v>0</v>
      </c>
      <c r="AR166">
        <f t="shared" si="19"/>
        <v>0</v>
      </c>
    </row>
    <row r="167" spans="1:44">
      <c r="A167" t="str">
        <f>IF('1. Information'!H170="(Selecionar)",CONCATENATE("-",".",'1. Information'!F170," (",'1. Information'!J170,")"),IF('1. Information'!H170="Outra",CONCATENATE('1. Information'!I170,".",'1. Information'!F170," (",'1. Information'!J170,")"),CONCATENATE('1. Information'!H170,".",'1. Information'!F170," (",'1. Information'!J170,")")))</f>
        <v>. ()</v>
      </c>
      <c r="C167">
        <f t="shared" ca="1" si="21"/>
        <v>1858</v>
      </c>
      <c r="R167" t="str">
        <f>IF('2. Inspection'!C171="--","z",CONCATENATE('2. Inspection'!C171,".",'2. Inspection'!A171))</f>
        <v>z</v>
      </c>
      <c r="S167">
        <f t="shared" si="18"/>
        <v>200</v>
      </c>
      <c r="T167" t="e">
        <f>INDEX($R$1:$R$200,MATCH(ROWS($S$1:S167),$S$1:$S$200,0))</f>
        <v>#N/A</v>
      </c>
      <c r="AA167" t="str">
        <f t="shared" si="16"/>
        <v/>
      </c>
      <c r="AC167" t="str">
        <f t="shared" si="15"/>
        <v>z</v>
      </c>
      <c r="AD167">
        <f t="shared" si="17"/>
        <v>199</v>
      </c>
      <c r="AE167" t="e">
        <f>INDEX($AC$1:$AC$200,MATCH(ROWS($AD$1:AD167),$AD$1:$AD$200,0))</f>
        <v>#N/A</v>
      </c>
      <c r="AF167" t="str">
        <f t="shared" si="20"/>
        <v/>
      </c>
      <c r="AP167" t="b">
        <f>IF('3. Evaluation'!B170='Back (protegido)'!$AH$2,1,IF('3. Evaluation'!B170='Back (protegido)'!$AH$3,2,IF('3. Evaluation'!B170='Back (protegido)'!$AH$4,3,IF('3. Evaluation'!B170='Back (protegido)'!$AH$5,4,IF('3. Evaluation'!B170='Back (protegido)'!$AH$6,5)))))</f>
        <v>0</v>
      </c>
      <c r="AQ167" t="b">
        <f>IF('3. Evaluation'!C170='Back (protegido)'!$AL$2,1,IF('3. Evaluation'!C170='Back (protegido)'!$AL$3,2,IF('3. Evaluation'!C170='Back (protegido)'!$AL$4,3,IF('3. Evaluation'!C170='Back (protegido)'!$AL$5,4,IF('3. Evaluation'!C170='Back (protegido)'!$AL$6,5)))))</f>
        <v>0</v>
      </c>
      <c r="AR167">
        <f t="shared" si="19"/>
        <v>0</v>
      </c>
    </row>
    <row r="168" spans="1:44">
      <c r="A168" t="str">
        <f>IF('1. Information'!H171="(Selecionar)",CONCATENATE("-",".",'1. Information'!F171," (",'1. Information'!J171,")"),IF('1. Information'!H171="Outra",CONCATENATE('1. Information'!I171,".",'1. Information'!F171," (",'1. Information'!J171,")"),CONCATENATE('1. Information'!H171,".",'1. Information'!F171," (",'1. Information'!J171,")")))</f>
        <v>. ()</v>
      </c>
      <c r="C168">
        <f t="shared" ca="1" si="21"/>
        <v>1857</v>
      </c>
      <c r="R168" t="str">
        <f>IF('2. Inspection'!C172="--","z",CONCATENATE('2. Inspection'!C172,".",'2. Inspection'!A172))</f>
        <v>z</v>
      </c>
      <c r="S168">
        <f t="shared" si="18"/>
        <v>200</v>
      </c>
      <c r="T168" t="e">
        <f>INDEX($R$1:$R$200,MATCH(ROWS($S$1:S168),$S$1:$S$200,0))</f>
        <v>#N/A</v>
      </c>
      <c r="AA168" t="str">
        <f t="shared" si="16"/>
        <v/>
      </c>
      <c r="AC168" t="str">
        <f t="shared" si="15"/>
        <v>z</v>
      </c>
      <c r="AD168">
        <f t="shared" si="17"/>
        <v>199</v>
      </c>
      <c r="AE168" t="e">
        <f>INDEX($AC$1:$AC$200,MATCH(ROWS($AD$1:AD168),$AD$1:$AD$200,0))</f>
        <v>#N/A</v>
      </c>
      <c r="AF168" t="str">
        <f t="shared" si="20"/>
        <v/>
      </c>
      <c r="AP168" t="b">
        <f>IF('3. Evaluation'!B171='Back (protegido)'!$AH$2,1,IF('3. Evaluation'!B171='Back (protegido)'!$AH$3,2,IF('3. Evaluation'!B171='Back (protegido)'!$AH$4,3,IF('3. Evaluation'!B171='Back (protegido)'!$AH$5,4,IF('3. Evaluation'!B171='Back (protegido)'!$AH$6,5)))))</f>
        <v>0</v>
      </c>
      <c r="AQ168" t="b">
        <f>IF('3. Evaluation'!C171='Back (protegido)'!$AL$2,1,IF('3. Evaluation'!C171='Back (protegido)'!$AL$3,2,IF('3. Evaluation'!C171='Back (protegido)'!$AL$4,3,IF('3. Evaluation'!C171='Back (protegido)'!$AL$5,4,IF('3. Evaluation'!C171='Back (protegido)'!$AL$6,5)))))</f>
        <v>0</v>
      </c>
      <c r="AR168">
        <f t="shared" si="19"/>
        <v>0</v>
      </c>
    </row>
    <row r="169" spans="1:44">
      <c r="A169" t="str">
        <f>IF('1. Information'!H172="(Selecionar)",CONCATENATE("-",".",'1. Information'!F172," (",'1. Information'!J172,")"),IF('1. Information'!H172="Outra",CONCATENATE('1. Information'!I172,".",'1. Information'!F172," (",'1. Information'!J172,")"),CONCATENATE('1. Information'!H172,".",'1. Information'!F172," (",'1. Information'!J172,")")))</f>
        <v>. ()</v>
      </c>
      <c r="C169">
        <f t="shared" ca="1" si="21"/>
        <v>1856</v>
      </c>
      <c r="R169" t="str">
        <f>IF('2. Inspection'!C173="--","z",CONCATENATE('2. Inspection'!C173,".",'2. Inspection'!A173))</f>
        <v>z</v>
      </c>
      <c r="S169">
        <f t="shared" si="18"/>
        <v>200</v>
      </c>
      <c r="T169" t="e">
        <f>INDEX($R$1:$R$200,MATCH(ROWS($S$1:S169),$S$1:$S$200,0))</f>
        <v>#N/A</v>
      </c>
      <c r="AA169" t="str">
        <f t="shared" si="16"/>
        <v/>
      </c>
      <c r="AC169" t="str">
        <f t="shared" si="15"/>
        <v>z</v>
      </c>
      <c r="AD169">
        <f t="shared" si="17"/>
        <v>199</v>
      </c>
      <c r="AE169" t="e">
        <f>INDEX($AC$1:$AC$200,MATCH(ROWS($AD$1:AD169),$AD$1:$AD$200,0))</f>
        <v>#N/A</v>
      </c>
      <c r="AF169" t="str">
        <f t="shared" si="20"/>
        <v/>
      </c>
      <c r="AP169" t="b">
        <f>IF('3. Evaluation'!B172='Back (protegido)'!$AH$2,1,IF('3. Evaluation'!B172='Back (protegido)'!$AH$3,2,IF('3. Evaluation'!B172='Back (protegido)'!$AH$4,3,IF('3. Evaluation'!B172='Back (protegido)'!$AH$5,4,IF('3. Evaluation'!B172='Back (protegido)'!$AH$6,5)))))</f>
        <v>0</v>
      </c>
      <c r="AQ169" t="b">
        <f>IF('3. Evaluation'!C172='Back (protegido)'!$AL$2,1,IF('3. Evaluation'!C172='Back (protegido)'!$AL$3,2,IF('3. Evaluation'!C172='Back (protegido)'!$AL$4,3,IF('3. Evaluation'!C172='Back (protegido)'!$AL$5,4,IF('3. Evaluation'!C172='Back (protegido)'!$AL$6,5)))))</f>
        <v>0</v>
      </c>
      <c r="AR169">
        <f t="shared" si="19"/>
        <v>0</v>
      </c>
    </row>
    <row r="170" spans="1:44">
      <c r="A170" t="str">
        <f>IF('1. Information'!H173="(Selecionar)",CONCATENATE("-",".",'1. Information'!F173," (",'1. Information'!J173,")"),IF('1. Information'!H173="Outra",CONCATENATE('1. Information'!I173,".",'1. Information'!F173," (",'1. Information'!J173,")"),CONCATENATE('1. Information'!H173,".",'1. Information'!F173," (",'1. Information'!J173,")")))</f>
        <v>. ()</v>
      </c>
      <c r="C170">
        <f t="shared" ca="1" si="21"/>
        <v>1855</v>
      </c>
      <c r="R170" t="str">
        <f>IF('2. Inspection'!C174="--","z",CONCATENATE('2. Inspection'!C174,".",'2. Inspection'!A174))</f>
        <v>z</v>
      </c>
      <c r="S170">
        <f t="shared" si="18"/>
        <v>200</v>
      </c>
      <c r="T170" t="e">
        <f>INDEX($R$1:$R$200,MATCH(ROWS($S$1:S170),$S$1:$S$200,0))</f>
        <v>#N/A</v>
      </c>
      <c r="AA170" t="str">
        <f t="shared" si="16"/>
        <v/>
      </c>
      <c r="AC170" t="str">
        <f t="shared" si="15"/>
        <v>z</v>
      </c>
      <c r="AD170">
        <f t="shared" si="17"/>
        <v>199</v>
      </c>
      <c r="AE170" t="e">
        <f>INDEX($AC$1:$AC$200,MATCH(ROWS($AD$1:AD170),$AD$1:$AD$200,0))</f>
        <v>#N/A</v>
      </c>
      <c r="AF170" t="str">
        <f t="shared" si="20"/>
        <v/>
      </c>
      <c r="AP170" t="b">
        <f>IF('3. Evaluation'!B173='Back (protegido)'!$AH$2,1,IF('3. Evaluation'!B173='Back (protegido)'!$AH$3,2,IF('3. Evaluation'!B173='Back (protegido)'!$AH$4,3,IF('3. Evaluation'!B173='Back (protegido)'!$AH$5,4,IF('3. Evaluation'!B173='Back (protegido)'!$AH$6,5)))))</f>
        <v>0</v>
      </c>
      <c r="AQ170" t="b">
        <f>IF('3. Evaluation'!C173='Back (protegido)'!$AL$2,1,IF('3. Evaluation'!C173='Back (protegido)'!$AL$3,2,IF('3. Evaluation'!C173='Back (protegido)'!$AL$4,3,IF('3. Evaluation'!C173='Back (protegido)'!$AL$5,4,IF('3. Evaluation'!C173='Back (protegido)'!$AL$6,5)))))</f>
        <v>0</v>
      </c>
      <c r="AR170">
        <f t="shared" si="19"/>
        <v>0</v>
      </c>
    </row>
    <row r="171" spans="1:44">
      <c r="A171" t="str">
        <f>IF('1. Information'!H174="(Selecionar)",CONCATENATE("-",".",'1. Information'!F174," (",'1. Information'!J174,")"),IF('1. Information'!H174="Outra",CONCATENATE('1. Information'!I174,".",'1. Information'!F174," (",'1. Information'!J174,")"),CONCATENATE('1. Information'!H174,".",'1. Information'!F174," (",'1. Information'!J174,")")))</f>
        <v>. ()</v>
      </c>
      <c r="C171">
        <f t="shared" ca="1" si="21"/>
        <v>1854</v>
      </c>
      <c r="R171" t="str">
        <f>IF('2. Inspection'!C175="--","z",CONCATENATE('2. Inspection'!C175,".",'2. Inspection'!A175))</f>
        <v>z</v>
      </c>
      <c r="S171">
        <f t="shared" si="18"/>
        <v>200</v>
      </c>
      <c r="T171" t="e">
        <f>INDEX($R$1:$R$200,MATCH(ROWS($S$1:S171),$S$1:$S$200,0))</f>
        <v>#N/A</v>
      </c>
      <c r="AA171" t="str">
        <f t="shared" si="16"/>
        <v/>
      </c>
      <c r="AC171" t="str">
        <f t="shared" si="15"/>
        <v>z</v>
      </c>
      <c r="AD171">
        <f t="shared" si="17"/>
        <v>199</v>
      </c>
      <c r="AE171" t="e">
        <f>INDEX($AC$1:$AC$200,MATCH(ROWS($AD$1:AD171),$AD$1:$AD$200,0))</f>
        <v>#N/A</v>
      </c>
      <c r="AF171" t="str">
        <f t="shared" si="20"/>
        <v/>
      </c>
      <c r="AP171" t="b">
        <f>IF('3. Evaluation'!B174='Back (protegido)'!$AH$2,1,IF('3. Evaluation'!B174='Back (protegido)'!$AH$3,2,IF('3. Evaluation'!B174='Back (protegido)'!$AH$4,3,IF('3. Evaluation'!B174='Back (protegido)'!$AH$5,4,IF('3. Evaluation'!B174='Back (protegido)'!$AH$6,5)))))</f>
        <v>0</v>
      </c>
      <c r="AQ171" t="b">
        <f>IF('3. Evaluation'!C174='Back (protegido)'!$AL$2,1,IF('3. Evaluation'!C174='Back (protegido)'!$AL$3,2,IF('3. Evaluation'!C174='Back (protegido)'!$AL$4,3,IF('3. Evaluation'!C174='Back (protegido)'!$AL$5,4,IF('3. Evaluation'!C174='Back (protegido)'!$AL$6,5)))))</f>
        <v>0</v>
      </c>
      <c r="AR171">
        <f t="shared" si="19"/>
        <v>0</v>
      </c>
    </row>
    <row r="172" spans="1:44">
      <c r="A172" t="str">
        <f>IF('1. Information'!H175="(Selecionar)",CONCATENATE("-",".",'1. Information'!F175," (",'1. Information'!J175,")"),IF('1. Information'!H175="Outra",CONCATENATE('1. Information'!I175,".",'1. Information'!F175," (",'1. Information'!J175,")"),CONCATENATE('1. Information'!H175,".",'1. Information'!F175," (",'1. Information'!J175,")")))</f>
        <v>. ()</v>
      </c>
      <c r="C172">
        <f t="shared" ca="1" si="21"/>
        <v>1853</v>
      </c>
      <c r="R172" t="str">
        <f>IF('2. Inspection'!C176="--","z",CONCATENATE('2. Inspection'!C176,".",'2. Inspection'!A176))</f>
        <v>z</v>
      </c>
      <c r="S172">
        <f t="shared" si="18"/>
        <v>200</v>
      </c>
      <c r="T172" t="e">
        <f>INDEX($R$1:$R$200,MATCH(ROWS($S$1:S172),$S$1:$S$200,0))</f>
        <v>#N/A</v>
      </c>
      <c r="AA172" t="str">
        <f t="shared" si="16"/>
        <v/>
      </c>
      <c r="AC172" t="str">
        <f t="shared" si="15"/>
        <v>z</v>
      </c>
      <c r="AD172">
        <f t="shared" si="17"/>
        <v>199</v>
      </c>
      <c r="AE172" t="e">
        <f>INDEX($AC$1:$AC$200,MATCH(ROWS($AD$1:AD172),$AD$1:$AD$200,0))</f>
        <v>#N/A</v>
      </c>
      <c r="AF172" t="str">
        <f t="shared" si="20"/>
        <v/>
      </c>
      <c r="AP172" t="b">
        <f>IF('3. Evaluation'!B175='Back (protegido)'!$AH$2,1,IF('3. Evaluation'!B175='Back (protegido)'!$AH$3,2,IF('3. Evaluation'!B175='Back (protegido)'!$AH$4,3,IF('3. Evaluation'!B175='Back (protegido)'!$AH$5,4,IF('3. Evaluation'!B175='Back (protegido)'!$AH$6,5)))))</f>
        <v>0</v>
      </c>
      <c r="AQ172" t="b">
        <f>IF('3. Evaluation'!C175='Back (protegido)'!$AL$2,1,IF('3. Evaluation'!C175='Back (protegido)'!$AL$3,2,IF('3. Evaluation'!C175='Back (protegido)'!$AL$4,3,IF('3. Evaluation'!C175='Back (protegido)'!$AL$5,4,IF('3. Evaluation'!C175='Back (protegido)'!$AL$6,5)))))</f>
        <v>0</v>
      </c>
      <c r="AR172">
        <f t="shared" si="19"/>
        <v>0</v>
      </c>
    </row>
    <row r="173" spans="1:44">
      <c r="A173" t="str">
        <f>IF('1. Information'!H176="(Selecionar)",CONCATENATE("-",".",'1. Information'!F176," (",'1. Information'!J176,")"),IF('1. Information'!H176="Outra",CONCATENATE('1. Information'!I176,".",'1. Information'!F176," (",'1. Information'!J176,")"),CONCATENATE('1. Information'!H176,".",'1. Information'!F176," (",'1. Information'!J176,")")))</f>
        <v>. ()</v>
      </c>
      <c r="C173">
        <f t="shared" ca="1" si="21"/>
        <v>1852</v>
      </c>
      <c r="R173" t="str">
        <f>IF('2. Inspection'!C177="--","z",CONCATENATE('2. Inspection'!C177,".",'2. Inspection'!A177))</f>
        <v>z</v>
      </c>
      <c r="S173">
        <f t="shared" si="18"/>
        <v>200</v>
      </c>
      <c r="T173" t="e">
        <f>INDEX($R$1:$R$200,MATCH(ROWS($S$1:S173),$S$1:$S$200,0))</f>
        <v>#N/A</v>
      </c>
      <c r="AA173" t="str">
        <f t="shared" si="16"/>
        <v/>
      </c>
      <c r="AC173" t="str">
        <f t="shared" si="15"/>
        <v>z</v>
      </c>
      <c r="AD173">
        <f t="shared" si="17"/>
        <v>199</v>
      </c>
      <c r="AE173" t="e">
        <f>INDEX($AC$1:$AC$200,MATCH(ROWS($AD$1:AD173),$AD$1:$AD$200,0))</f>
        <v>#N/A</v>
      </c>
      <c r="AF173" t="str">
        <f t="shared" si="20"/>
        <v/>
      </c>
      <c r="AP173" t="b">
        <f>IF('3. Evaluation'!B176='Back (protegido)'!$AH$2,1,IF('3. Evaluation'!B176='Back (protegido)'!$AH$3,2,IF('3. Evaluation'!B176='Back (protegido)'!$AH$4,3,IF('3. Evaluation'!B176='Back (protegido)'!$AH$5,4,IF('3. Evaluation'!B176='Back (protegido)'!$AH$6,5)))))</f>
        <v>0</v>
      </c>
      <c r="AQ173" t="b">
        <f>IF('3. Evaluation'!C176='Back (protegido)'!$AL$2,1,IF('3. Evaluation'!C176='Back (protegido)'!$AL$3,2,IF('3. Evaluation'!C176='Back (protegido)'!$AL$4,3,IF('3. Evaluation'!C176='Back (protegido)'!$AL$5,4,IF('3. Evaluation'!C176='Back (protegido)'!$AL$6,5)))))</f>
        <v>0</v>
      </c>
      <c r="AR173">
        <f t="shared" si="19"/>
        <v>0</v>
      </c>
    </row>
    <row r="174" spans="1:44">
      <c r="A174" t="str">
        <f>IF('1. Information'!H177="(Selecionar)",CONCATENATE("-",".",'1. Information'!F177," (",'1. Information'!J177,")"),IF('1. Information'!H177="Outra",CONCATENATE('1. Information'!I177,".",'1. Information'!F177," (",'1. Information'!J177,")"),CONCATENATE('1. Information'!H177,".",'1. Information'!F177," (",'1. Information'!J177,")")))</f>
        <v>. ()</v>
      </c>
      <c r="C174">
        <f t="shared" ca="1" si="21"/>
        <v>1851</v>
      </c>
      <c r="R174" t="str">
        <f>IF('2. Inspection'!C178="--","z",CONCATENATE('2. Inspection'!C178,".",'2. Inspection'!A178))</f>
        <v>z</v>
      </c>
      <c r="S174">
        <f t="shared" si="18"/>
        <v>200</v>
      </c>
      <c r="T174" t="e">
        <f>INDEX($R$1:$R$200,MATCH(ROWS($S$1:S174),$S$1:$S$200,0))</f>
        <v>#N/A</v>
      </c>
      <c r="AA174" t="str">
        <f t="shared" si="16"/>
        <v/>
      </c>
      <c r="AC174" t="str">
        <f t="shared" si="15"/>
        <v>z</v>
      </c>
      <c r="AD174">
        <f t="shared" si="17"/>
        <v>199</v>
      </c>
      <c r="AE174" t="e">
        <f>INDEX($AC$1:$AC$200,MATCH(ROWS($AD$1:AD174),$AD$1:$AD$200,0))</f>
        <v>#N/A</v>
      </c>
      <c r="AF174" t="str">
        <f t="shared" si="20"/>
        <v/>
      </c>
      <c r="AP174" t="b">
        <f>IF('3. Evaluation'!B177='Back (protegido)'!$AH$2,1,IF('3. Evaluation'!B177='Back (protegido)'!$AH$3,2,IF('3. Evaluation'!B177='Back (protegido)'!$AH$4,3,IF('3. Evaluation'!B177='Back (protegido)'!$AH$5,4,IF('3. Evaluation'!B177='Back (protegido)'!$AH$6,5)))))</f>
        <v>0</v>
      </c>
      <c r="AQ174" t="b">
        <f>IF('3. Evaluation'!C177='Back (protegido)'!$AL$2,1,IF('3. Evaluation'!C177='Back (protegido)'!$AL$3,2,IF('3. Evaluation'!C177='Back (protegido)'!$AL$4,3,IF('3. Evaluation'!C177='Back (protegido)'!$AL$5,4,IF('3. Evaluation'!C177='Back (protegido)'!$AL$6,5)))))</f>
        <v>0</v>
      </c>
      <c r="AR174">
        <f t="shared" si="19"/>
        <v>0</v>
      </c>
    </row>
    <row r="175" spans="1:44">
      <c r="A175" t="str">
        <f>IF('1. Information'!H178="(Selecionar)",CONCATENATE("-",".",'1. Information'!F178," (",'1. Information'!J178,")"),IF('1. Information'!H178="Outra",CONCATENATE('1. Information'!I178,".",'1. Information'!F178," (",'1. Information'!J178,")"),CONCATENATE('1. Information'!H178,".",'1. Information'!F178," (",'1. Information'!J178,")")))</f>
        <v>. ()</v>
      </c>
      <c r="C175">
        <f t="shared" ca="1" si="21"/>
        <v>1850</v>
      </c>
      <c r="R175" t="str">
        <f>IF('2. Inspection'!C179="--","z",CONCATENATE('2. Inspection'!C179,".",'2. Inspection'!A179))</f>
        <v>z</v>
      </c>
      <c r="S175">
        <f t="shared" si="18"/>
        <v>200</v>
      </c>
      <c r="T175" t="e">
        <f>INDEX($R$1:$R$200,MATCH(ROWS($S$1:S175),$S$1:$S$200,0))</f>
        <v>#N/A</v>
      </c>
      <c r="AA175" t="str">
        <f t="shared" si="16"/>
        <v/>
      </c>
      <c r="AC175" t="str">
        <f t="shared" si="15"/>
        <v>z</v>
      </c>
      <c r="AD175">
        <f t="shared" si="17"/>
        <v>199</v>
      </c>
      <c r="AE175" t="e">
        <f>INDEX($AC$1:$AC$200,MATCH(ROWS($AD$1:AD175),$AD$1:$AD$200,0))</f>
        <v>#N/A</v>
      </c>
      <c r="AF175" t="str">
        <f t="shared" si="20"/>
        <v/>
      </c>
      <c r="AP175" t="b">
        <f>IF('3. Evaluation'!B178='Back (protegido)'!$AH$2,1,IF('3. Evaluation'!B178='Back (protegido)'!$AH$3,2,IF('3. Evaluation'!B178='Back (protegido)'!$AH$4,3,IF('3. Evaluation'!B178='Back (protegido)'!$AH$5,4,IF('3. Evaluation'!B178='Back (protegido)'!$AH$6,5)))))</f>
        <v>0</v>
      </c>
      <c r="AQ175" t="b">
        <f>IF('3. Evaluation'!C178='Back (protegido)'!$AL$2,1,IF('3. Evaluation'!C178='Back (protegido)'!$AL$3,2,IF('3. Evaluation'!C178='Back (protegido)'!$AL$4,3,IF('3. Evaluation'!C178='Back (protegido)'!$AL$5,4,IF('3. Evaluation'!C178='Back (protegido)'!$AL$6,5)))))</f>
        <v>0</v>
      </c>
      <c r="AR175">
        <f t="shared" si="19"/>
        <v>0</v>
      </c>
    </row>
    <row r="176" spans="1:44">
      <c r="A176" t="str">
        <f>IF('1. Information'!H179="(Selecionar)",CONCATENATE("-",".",'1. Information'!F179," (",'1. Information'!J179,")"),IF('1. Information'!H179="Outra",CONCATENATE('1. Information'!I179,".",'1. Information'!F179," (",'1. Information'!J179,")"),CONCATENATE('1. Information'!H179,".",'1. Information'!F179," (",'1. Information'!J179,")")))</f>
        <v>. ()</v>
      </c>
      <c r="C176">
        <f t="shared" ca="1" si="21"/>
        <v>1849</v>
      </c>
      <c r="R176" t="str">
        <f>IF('2. Inspection'!C180="--","z",CONCATENATE('2. Inspection'!C180,".",'2. Inspection'!A180))</f>
        <v>z</v>
      </c>
      <c r="S176">
        <f t="shared" si="18"/>
        <v>200</v>
      </c>
      <c r="T176" t="e">
        <f>INDEX($R$1:$R$200,MATCH(ROWS($S$1:S176),$S$1:$S$200,0))</f>
        <v>#N/A</v>
      </c>
      <c r="AA176" t="str">
        <f t="shared" si="16"/>
        <v/>
      </c>
      <c r="AC176" t="str">
        <f t="shared" si="15"/>
        <v>z</v>
      </c>
      <c r="AD176">
        <f t="shared" si="17"/>
        <v>199</v>
      </c>
      <c r="AE176" t="e">
        <f>INDEX($AC$1:$AC$200,MATCH(ROWS($AD$1:AD176),$AD$1:$AD$200,0))</f>
        <v>#N/A</v>
      </c>
      <c r="AF176" t="str">
        <f t="shared" si="20"/>
        <v/>
      </c>
      <c r="AP176" t="b">
        <f>IF('3. Evaluation'!B179='Back (protegido)'!$AH$2,1,IF('3. Evaluation'!B179='Back (protegido)'!$AH$3,2,IF('3. Evaluation'!B179='Back (protegido)'!$AH$4,3,IF('3. Evaluation'!B179='Back (protegido)'!$AH$5,4,IF('3. Evaluation'!B179='Back (protegido)'!$AH$6,5)))))</f>
        <v>0</v>
      </c>
      <c r="AQ176" t="b">
        <f>IF('3. Evaluation'!C179='Back (protegido)'!$AL$2,1,IF('3. Evaluation'!C179='Back (protegido)'!$AL$3,2,IF('3. Evaluation'!C179='Back (protegido)'!$AL$4,3,IF('3. Evaluation'!C179='Back (protegido)'!$AL$5,4,IF('3. Evaluation'!C179='Back (protegido)'!$AL$6,5)))))</f>
        <v>0</v>
      </c>
      <c r="AR176">
        <f t="shared" si="19"/>
        <v>0</v>
      </c>
    </row>
    <row r="177" spans="1:44">
      <c r="A177" t="str">
        <f>IF('1. Information'!H180="(Selecionar)",CONCATENATE("-",".",'1. Information'!F180," (",'1. Information'!J180,")"),IF('1. Information'!H180="Outra",CONCATENATE('1. Information'!I180,".",'1. Information'!F180," (",'1. Information'!J180,")"),CONCATENATE('1. Information'!H180,".",'1. Information'!F180," (",'1. Information'!J180,")")))</f>
        <v>. ()</v>
      </c>
      <c r="C177">
        <f t="shared" ca="1" si="21"/>
        <v>1848</v>
      </c>
      <c r="R177" t="str">
        <f>IF('2. Inspection'!C181="--","z",CONCATENATE('2. Inspection'!C181,".",'2. Inspection'!A181))</f>
        <v>z</v>
      </c>
      <c r="S177">
        <f t="shared" si="18"/>
        <v>200</v>
      </c>
      <c r="T177" t="e">
        <f>INDEX($R$1:$R$200,MATCH(ROWS($S$1:S177),$S$1:$S$200,0))</f>
        <v>#N/A</v>
      </c>
      <c r="AA177" t="str">
        <f t="shared" si="16"/>
        <v/>
      </c>
      <c r="AC177" t="str">
        <f t="shared" si="15"/>
        <v>z</v>
      </c>
      <c r="AD177">
        <f t="shared" si="17"/>
        <v>199</v>
      </c>
      <c r="AE177" t="e">
        <f>INDEX($AC$1:$AC$200,MATCH(ROWS($AD$1:AD177),$AD$1:$AD$200,0))</f>
        <v>#N/A</v>
      </c>
      <c r="AF177" t="str">
        <f t="shared" si="20"/>
        <v/>
      </c>
      <c r="AP177" t="b">
        <f>IF('3. Evaluation'!B180='Back (protegido)'!$AH$2,1,IF('3. Evaluation'!B180='Back (protegido)'!$AH$3,2,IF('3. Evaluation'!B180='Back (protegido)'!$AH$4,3,IF('3. Evaluation'!B180='Back (protegido)'!$AH$5,4,IF('3. Evaluation'!B180='Back (protegido)'!$AH$6,5)))))</f>
        <v>0</v>
      </c>
      <c r="AQ177" t="b">
        <f>IF('3. Evaluation'!C180='Back (protegido)'!$AL$2,1,IF('3. Evaluation'!C180='Back (protegido)'!$AL$3,2,IF('3. Evaluation'!C180='Back (protegido)'!$AL$4,3,IF('3. Evaluation'!C180='Back (protegido)'!$AL$5,4,IF('3. Evaluation'!C180='Back (protegido)'!$AL$6,5)))))</f>
        <v>0</v>
      </c>
      <c r="AR177">
        <f t="shared" si="19"/>
        <v>0</v>
      </c>
    </row>
    <row r="178" spans="1:44">
      <c r="A178" t="str">
        <f>IF('1. Information'!H181="(Selecionar)",CONCATENATE("-",".",'1. Information'!F181," (",'1. Information'!J181,")"),IF('1. Information'!H181="Outra",CONCATENATE('1. Information'!I181,".",'1. Information'!F181," (",'1. Information'!J181,")"),CONCATENATE('1. Information'!H181,".",'1. Information'!F181," (",'1. Information'!J181,")")))</f>
        <v>. ()</v>
      </c>
      <c r="C178">
        <f t="shared" ca="1" si="21"/>
        <v>1847</v>
      </c>
      <c r="R178" t="str">
        <f>IF('2. Inspection'!C182="--","z",CONCATENATE('2. Inspection'!C182,".",'2. Inspection'!A182))</f>
        <v>z</v>
      </c>
      <c r="S178">
        <f t="shared" si="18"/>
        <v>200</v>
      </c>
      <c r="T178" t="e">
        <f>INDEX($R$1:$R$200,MATCH(ROWS($S$1:S178),$S$1:$S$200,0))</f>
        <v>#N/A</v>
      </c>
      <c r="AA178" t="str">
        <f t="shared" si="16"/>
        <v/>
      </c>
      <c r="AC178" t="str">
        <f t="shared" si="15"/>
        <v>z</v>
      </c>
      <c r="AD178">
        <f t="shared" si="17"/>
        <v>199</v>
      </c>
      <c r="AE178" t="e">
        <f>INDEX($AC$1:$AC$200,MATCH(ROWS($AD$1:AD178),$AD$1:$AD$200,0))</f>
        <v>#N/A</v>
      </c>
      <c r="AF178" t="str">
        <f t="shared" si="20"/>
        <v/>
      </c>
      <c r="AP178" t="b">
        <f>IF('3. Evaluation'!B181='Back (protegido)'!$AH$2,1,IF('3. Evaluation'!B181='Back (protegido)'!$AH$3,2,IF('3. Evaluation'!B181='Back (protegido)'!$AH$4,3,IF('3. Evaluation'!B181='Back (protegido)'!$AH$5,4,IF('3. Evaluation'!B181='Back (protegido)'!$AH$6,5)))))</f>
        <v>0</v>
      </c>
      <c r="AQ178" t="b">
        <f>IF('3. Evaluation'!C181='Back (protegido)'!$AL$2,1,IF('3. Evaluation'!C181='Back (protegido)'!$AL$3,2,IF('3. Evaluation'!C181='Back (protegido)'!$AL$4,3,IF('3. Evaluation'!C181='Back (protegido)'!$AL$5,4,IF('3. Evaluation'!C181='Back (protegido)'!$AL$6,5)))))</f>
        <v>0</v>
      </c>
      <c r="AR178">
        <f t="shared" si="19"/>
        <v>0</v>
      </c>
    </row>
    <row r="179" spans="1:44">
      <c r="A179" t="str">
        <f>IF('1. Information'!H182="(Selecionar)",CONCATENATE("-",".",'1. Information'!F182," (",'1. Information'!J182,")"),IF('1. Information'!H182="Outra",CONCATENATE('1. Information'!I182,".",'1. Information'!F182," (",'1. Information'!J182,")"),CONCATENATE('1. Information'!H182,".",'1. Information'!F182," (",'1. Information'!J182,")")))</f>
        <v>. ()</v>
      </c>
      <c r="C179">
        <f t="shared" ca="1" si="21"/>
        <v>1846</v>
      </c>
      <c r="R179" t="str">
        <f>IF('2. Inspection'!C183="--","z",CONCATENATE('2. Inspection'!C183,".",'2. Inspection'!A183))</f>
        <v>z</v>
      </c>
      <c r="S179">
        <f t="shared" si="18"/>
        <v>200</v>
      </c>
      <c r="T179" t="e">
        <f>INDEX($R$1:$R$200,MATCH(ROWS($S$1:S179),$S$1:$S$200,0))</f>
        <v>#N/A</v>
      </c>
      <c r="AA179" t="str">
        <f t="shared" si="16"/>
        <v/>
      </c>
      <c r="AC179" t="str">
        <f t="shared" si="15"/>
        <v>z</v>
      </c>
      <c r="AD179">
        <f t="shared" si="17"/>
        <v>199</v>
      </c>
      <c r="AE179" t="e">
        <f>INDEX($AC$1:$AC$200,MATCH(ROWS($AD$1:AD179),$AD$1:$AD$200,0))</f>
        <v>#N/A</v>
      </c>
      <c r="AF179" t="str">
        <f t="shared" si="20"/>
        <v/>
      </c>
      <c r="AP179" t="b">
        <f>IF('3. Evaluation'!B182='Back (protegido)'!$AH$2,1,IF('3. Evaluation'!B182='Back (protegido)'!$AH$3,2,IF('3. Evaluation'!B182='Back (protegido)'!$AH$4,3,IF('3. Evaluation'!B182='Back (protegido)'!$AH$5,4,IF('3. Evaluation'!B182='Back (protegido)'!$AH$6,5)))))</f>
        <v>0</v>
      </c>
      <c r="AQ179" t="b">
        <f>IF('3. Evaluation'!C182='Back (protegido)'!$AL$2,1,IF('3. Evaluation'!C182='Back (protegido)'!$AL$3,2,IF('3. Evaluation'!C182='Back (protegido)'!$AL$4,3,IF('3. Evaluation'!C182='Back (protegido)'!$AL$5,4,IF('3. Evaluation'!C182='Back (protegido)'!$AL$6,5)))))</f>
        <v>0</v>
      </c>
      <c r="AR179">
        <f t="shared" si="19"/>
        <v>0</v>
      </c>
    </row>
    <row r="180" spans="1:44">
      <c r="A180" t="str">
        <f>IF('1. Information'!H183="(Selecionar)",CONCATENATE("-",".",'1. Information'!F183," (",'1. Information'!J183,")"),IF('1. Information'!H183="Outra",CONCATENATE('1. Information'!I183,".",'1. Information'!F183," (",'1. Information'!J183,")"),CONCATENATE('1. Information'!H183,".",'1. Information'!F183," (",'1. Information'!J183,")")))</f>
        <v>. ()</v>
      </c>
      <c r="C180">
        <f t="shared" ca="1" si="21"/>
        <v>1845</v>
      </c>
      <c r="R180" t="str">
        <f>IF('2. Inspection'!C184="--","z",CONCATENATE('2. Inspection'!C184,".",'2. Inspection'!A184))</f>
        <v>z</v>
      </c>
      <c r="S180">
        <f t="shared" si="18"/>
        <v>200</v>
      </c>
      <c r="T180" t="e">
        <f>INDEX($R$1:$R$200,MATCH(ROWS($S$1:S180),$S$1:$S$200,0))</f>
        <v>#N/A</v>
      </c>
      <c r="AA180" t="str">
        <f t="shared" si="16"/>
        <v/>
      </c>
      <c r="AC180" t="str">
        <f t="shared" si="15"/>
        <v>z</v>
      </c>
      <c r="AD180">
        <f t="shared" si="17"/>
        <v>199</v>
      </c>
      <c r="AE180" t="e">
        <f>INDEX($AC$1:$AC$200,MATCH(ROWS($AD$1:AD180),$AD$1:$AD$200,0))</f>
        <v>#N/A</v>
      </c>
      <c r="AF180" t="str">
        <f t="shared" si="20"/>
        <v/>
      </c>
      <c r="AP180" t="b">
        <f>IF('3. Evaluation'!B183='Back (protegido)'!$AH$2,1,IF('3. Evaluation'!B183='Back (protegido)'!$AH$3,2,IF('3. Evaluation'!B183='Back (protegido)'!$AH$4,3,IF('3. Evaluation'!B183='Back (protegido)'!$AH$5,4,IF('3. Evaluation'!B183='Back (protegido)'!$AH$6,5)))))</f>
        <v>0</v>
      </c>
      <c r="AQ180" t="b">
        <f>IF('3. Evaluation'!C183='Back (protegido)'!$AL$2,1,IF('3. Evaluation'!C183='Back (protegido)'!$AL$3,2,IF('3. Evaluation'!C183='Back (protegido)'!$AL$4,3,IF('3. Evaluation'!C183='Back (protegido)'!$AL$5,4,IF('3. Evaluation'!C183='Back (protegido)'!$AL$6,5)))))</f>
        <v>0</v>
      </c>
      <c r="AR180">
        <f t="shared" si="19"/>
        <v>0</v>
      </c>
    </row>
    <row r="181" spans="1:44">
      <c r="A181" t="str">
        <f>IF('1. Information'!H184="(Selecionar)",CONCATENATE("-",".",'1. Information'!F184," (",'1. Information'!J184,")"),IF('1. Information'!H184="Outra",CONCATENATE('1. Information'!I184,".",'1. Information'!F184," (",'1. Information'!J184,")"),CONCATENATE('1. Information'!H184,".",'1. Information'!F184," (",'1. Information'!J184,")")))</f>
        <v>. ()</v>
      </c>
      <c r="C181">
        <f t="shared" ca="1" si="21"/>
        <v>1844</v>
      </c>
      <c r="R181" t="str">
        <f>IF('2. Inspection'!C185="--","z",CONCATENATE('2. Inspection'!C185,".",'2. Inspection'!A185))</f>
        <v>z</v>
      </c>
      <c r="S181">
        <f t="shared" si="18"/>
        <v>200</v>
      </c>
      <c r="T181" t="e">
        <f>INDEX($R$1:$R$200,MATCH(ROWS($S$1:S181),$S$1:$S$200,0))</f>
        <v>#N/A</v>
      </c>
      <c r="AA181" t="str">
        <f t="shared" si="16"/>
        <v/>
      </c>
      <c r="AC181" t="str">
        <f t="shared" si="15"/>
        <v>z</v>
      </c>
      <c r="AD181">
        <f t="shared" si="17"/>
        <v>199</v>
      </c>
      <c r="AE181" t="e">
        <f>INDEX($AC$1:$AC$200,MATCH(ROWS($AD$1:AD181),$AD$1:$AD$200,0))</f>
        <v>#N/A</v>
      </c>
      <c r="AF181" t="str">
        <f t="shared" si="20"/>
        <v/>
      </c>
      <c r="AP181" t="b">
        <f>IF('3. Evaluation'!B184='Back (protegido)'!$AH$2,1,IF('3. Evaluation'!B184='Back (protegido)'!$AH$3,2,IF('3. Evaluation'!B184='Back (protegido)'!$AH$4,3,IF('3. Evaluation'!B184='Back (protegido)'!$AH$5,4,IF('3. Evaluation'!B184='Back (protegido)'!$AH$6,5)))))</f>
        <v>0</v>
      </c>
      <c r="AQ181" t="b">
        <f>IF('3. Evaluation'!C184='Back (protegido)'!$AL$2,1,IF('3. Evaluation'!C184='Back (protegido)'!$AL$3,2,IF('3. Evaluation'!C184='Back (protegido)'!$AL$4,3,IF('3. Evaluation'!C184='Back (protegido)'!$AL$5,4,IF('3. Evaluation'!C184='Back (protegido)'!$AL$6,5)))))</f>
        <v>0</v>
      </c>
      <c r="AR181">
        <f t="shared" si="19"/>
        <v>0</v>
      </c>
    </row>
    <row r="182" spans="1:44">
      <c r="A182" t="str">
        <f>IF('1. Information'!H185="(Selecionar)",CONCATENATE("-",".",'1. Information'!F185," (",'1. Information'!J185,")"),IF('1. Information'!H185="Outra",CONCATENATE('1. Information'!I185,".",'1. Information'!F185," (",'1. Information'!J185,")"),CONCATENATE('1. Information'!H185,".",'1. Information'!F185," (",'1. Information'!J185,")")))</f>
        <v>. ()</v>
      </c>
      <c r="C182">
        <f t="shared" ca="1" si="21"/>
        <v>1843</v>
      </c>
      <c r="R182" t="str">
        <f>IF('2. Inspection'!C186="--","z",CONCATENATE('2. Inspection'!C186,".",'2. Inspection'!A186))</f>
        <v>z</v>
      </c>
      <c r="S182">
        <f t="shared" si="18"/>
        <v>200</v>
      </c>
      <c r="T182" t="e">
        <f>INDEX($R$1:$R$200,MATCH(ROWS($S$1:S182),$S$1:$S$200,0))</f>
        <v>#N/A</v>
      </c>
      <c r="AA182" t="str">
        <f t="shared" si="16"/>
        <v/>
      </c>
      <c r="AC182" t="str">
        <f t="shared" si="15"/>
        <v>z</v>
      </c>
      <c r="AD182">
        <f t="shared" si="17"/>
        <v>199</v>
      </c>
      <c r="AE182" t="e">
        <f>INDEX($AC$1:$AC$200,MATCH(ROWS($AD$1:AD182),$AD$1:$AD$200,0))</f>
        <v>#N/A</v>
      </c>
      <c r="AF182" t="str">
        <f t="shared" si="20"/>
        <v/>
      </c>
      <c r="AP182" t="b">
        <f>IF('3. Evaluation'!B185='Back (protegido)'!$AH$2,1,IF('3. Evaluation'!B185='Back (protegido)'!$AH$3,2,IF('3. Evaluation'!B185='Back (protegido)'!$AH$4,3,IF('3. Evaluation'!B185='Back (protegido)'!$AH$5,4,IF('3. Evaluation'!B185='Back (protegido)'!$AH$6,5)))))</f>
        <v>0</v>
      </c>
      <c r="AQ182" t="b">
        <f>IF('3. Evaluation'!C185='Back (protegido)'!$AL$2,1,IF('3. Evaluation'!C185='Back (protegido)'!$AL$3,2,IF('3. Evaluation'!C185='Back (protegido)'!$AL$4,3,IF('3. Evaluation'!C185='Back (protegido)'!$AL$5,4,IF('3. Evaluation'!C185='Back (protegido)'!$AL$6,5)))))</f>
        <v>0</v>
      </c>
      <c r="AR182">
        <f t="shared" si="19"/>
        <v>0</v>
      </c>
    </row>
    <row r="183" spans="1:44">
      <c r="A183" t="str">
        <f>IF('1. Information'!H186="(Selecionar)",CONCATENATE("-",".",'1. Information'!F186," (",'1. Information'!J186,")"),IF('1. Information'!H186="Outra",CONCATENATE('1. Information'!I186,".",'1. Information'!F186," (",'1. Information'!J186,")"),CONCATENATE('1. Information'!H186,".",'1. Information'!F186," (",'1. Information'!J186,")")))</f>
        <v>. ()</v>
      </c>
      <c r="C183">
        <f t="shared" ca="1" si="21"/>
        <v>1842</v>
      </c>
      <c r="R183" t="str">
        <f>IF('2. Inspection'!C187="--","z",CONCATENATE('2. Inspection'!C187,".",'2. Inspection'!A187))</f>
        <v>z</v>
      </c>
      <c r="S183">
        <f t="shared" si="18"/>
        <v>200</v>
      </c>
      <c r="T183" t="e">
        <f>INDEX($R$1:$R$200,MATCH(ROWS($S$1:S183),$S$1:$S$200,0))</f>
        <v>#N/A</v>
      </c>
      <c r="AA183" t="str">
        <f t="shared" si="16"/>
        <v/>
      </c>
      <c r="AC183" t="str">
        <f t="shared" si="15"/>
        <v>z</v>
      </c>
      <c r="AD183">
        <f t="shared" si="17"/>
        <v>199</v>
      </c>
      <c r="AE183" t="e">
        <f>INDEX($AC$1:$AC$200,MATCH(ROWS($AD$1:AD183),$AD$1:$AD$200,0))</f>
        <v>#N/A</v>
      </c>
      <c r="AF183" t="str">
        <f t="shared" si="20"/>
        <v/>
      </c>
      <c r="AP183" t="b">
        <f>IF('3. Evaluation'!B186='Back (protegido)'!$AH$2,1,IF('3. Evaluation'!B186='Back (protegido)'!$AH$3,2,IF('3. Evaluation'!B186='Back (protegido)'!$AH$4,3,IF('3. Evaluation'!B186='Back (protegido)'!$AH$5,4,IF('3. Evaluation'!B186='Back (protegido)'!$AH$6,5)))))</f>
        <v>0</v>
      </c>
      <c r="AQ183" t="b">
        <f>IF('3. Evaluation'!C186='Back (protegido)'!$AL$2,1,IF('3. Evaluation'!C186='Back (protegido)'!$AL$3,2,IF('3. Evaluation'!C186='Back (protegido)'!$AL$4,3,IF('3. Evaluation'!C186='Back (protegido)'!$AL$5,4,IF('3. Evaluation'!C186='Back (protegido)'!$AL$6,5)))))</f>
        <v>0</v>
      </c>
      <c r="AR183">
        <f t="shared" si="19"/>
        <v>0</v>
      </c>
    </row>
    <row r="184" spans="1:44">
      <c r="A184" t="str">
        <f>IF('1. Information'!H187="(Selecionar)",CONCATENATE("-",".",'1. Information'!F187," (",'1. Information'!J187,")"),IF('1. Information'!H187="Outra",CONCATENATE('1. Information'!I187,".",'1. Information'!F187," (",'1. Information'!J187,")"),CONCATENATE('1. Information'!H187,".",'1. Information'!F187," (",'1. Information'!J187,")")))</f>
        <v>. ()</v>
      </c>
      <c r="C184">
        <f t="shared" ca="1" si="21"/>
        <v>1841</v>
      </c>
      <c r="R184" t="str">
        <f>IF('2. Inspection'!C188="--","z",CONCATENATE('2. Inspection'!C188,".",'2. Inspection'!A188))</f>
        <v>z</v>
      </c>
      <c r="S184">
        <f t="shared" si="18"/>
        <v>200</v>
      </c>
      <c r="T184" t="e">
        <f>INDEX($R$1:$R$200,MATCH(ROWS($S$1:S184),$S$1:$S$200,0))</f>
        <v>#N/A</v>
      </c>
      <c r="AA184" t="str">
        <f t="shared" si="16"/>
        <v/>
      </c>
      <c r="AC184" t="str">
        <f t="shared" si="15"/>
        <v>z</v>
      </c>
      <c r="AD184">
        <f t="shared" si="17"/>
        <v>199</v>
      </c>
      <c r="AE184" t="e">
        <f>INDEX($AC$1:$AC$200,MATCH(ROWS($AD$1:AD184),$AD$1:$AD$200,0))</f>
        <v>#N/A</v>
      </c>
      <c r="AF184" t="str">
        <f t="shared" si="20"/>
        <v/>
      </c>
      <c r="AP184" t="b">
        <f>IF('3. Evaluation'!B187='Back (protegido)'!$AH$2,1,IF('3. Evaluation'!B187='Back (protegido)'!$AH$3,2,IF('3. Evaluation'!B187='Back (protegido)'!$AH$4,3,IF('3. Evaluation'!B187='Back (protegido)'!$AH$5,4,IF('3. Evaluation'!B187='Back (protegido)'!$AH$6,5)))))</f>
        <v>0</v>
      </c>
      <c r="AQ184" t="b">
        <f>IF('3. Evaluation'!C187='Back (protegido)'!$AL$2,1,IF('3. Evaluation'!C187='Back (protegido)'!$AL$3,2,IF('3. Evaluation'!C187='Back (protegido)'!$AL$4,3,IF('3. Evaluation'!C187='Back (protegido)'!$AL$5,4,IF('3. Evaluation'!C187='Back (protegido)'!$AL$6,5)))))</f>
        <v>0</v>
      </c>
      <c r="AR184">
        <f t="shared" si="19"/>
        <v>0</v>
      </c>
    </row>
    <row r="185" spans="1:44">
      <c r="A185" t="str">
        <f>IF('1. Information'!H188="(Selecionar)",CONCATENATE("-",".",'1. Information'!F188," (",'1. Information'!J188,")"),IF('1. Information'!H188="Outra",CONCATENATE('1. Information'!I188,".",'1. Information'!F188," (",'1. Information'!J188,")"),CONCATENATE('1. Information'!H188,".",'1. Information'!F188," (",'1. Information'!J188,")")))</f>
        <v>. ()</v>
      </c>
      <c r="C185">
        <f t="shared" ca="1" si="21"/>
        <v>1840</v>
      </c>
      <c r="R185" t="str">
        <f>IF('2. Inspection'!C189="--","z",CONCATENATE('2. Inspection'!C189,".",'2. Inspection'!A189))</f>
        <v>z</v>
      </c>
      <c r="S185">
        <f t="shared" si="18"/>
        <v>200</v>
      </c>
      <c r="T185" t="e">
        <f>INDEX($R$1:$R$200,MATCH(ROWS($S$1:S185),$S$1:$S$200,0))</f>
        <v>#N/A</v>
      </c>
      <c r="AA185" t="str">
        <f t="shared" si="16"/>
        <v/>
      </c>
      <c r="AC185" t="str">
        <f t="shared" si="15"/>
        <v>z</v>
      </c>
      <c r="AD185">
        <f t="shared" si="17"/>
        <v>199</v>
      </c>
      <c r="AE185" t="e">
        <f>INDEX($AC$1:$AC$200,MATCH(ROWS($AD$1:AD185),$AD$1:$AD$200,0))</f>
        <v>#N/A</v>
      </c>
      <c r="AF185" t="str">
        <f t="shared" si="20"/>
        <v/>
      </c>
      <c r="AP185" t="b">
        <f>IF('3. Evaluation'!B188='Back (protegido)'!$AH$2,1,IF('3. Evaluation'!B188='Back (protegido)'!$AH$3,2,IF('3. Evaluation'!B188='Back (protegido)'!$AH$4,3,IF('3. Evaluation'!B188='Back (protegido)'!$AH$5,4,IF('3. Evaluation'!B188='Back (protegido)'!$AH$6,5)))))</f>
        <v>0</v>
      </c>
      <c r="AQ185" t="b">
        <f>IF('3. Evaluation'!C188='Back (protegido)'!$AL$2,1,IF('3. Evaluation'!C188='Back (protegido)'!$AL$3,2,IF('3. Evaluation'!C188='Back (protegido)'!$AL$4,3,IF('3. Evaluation'!C188='Back (protegido)'!$AL$5,4,IF('3. Evaluation'!C188='Back (protegido)'!$AL$6,5)))))</f>
        <v>0</v>
      </c>
      <c r="AR185">
        <f t="shared" si="19"/>
        <v>0</v>
      </c>
    </row>
    <row r="186" spans="1:44">
      <c r="A186" t="str">
        <f>IF('1. Information'!H189="(Selecionar)",CONCATENATE("-",".",'1. Information'!F189," (",'1. Information'!J189,")"),IF('1. Information'!H189="Outra",CONCATENATE('1. Information'!I189,".",'1. Information'!F189," (",'1. Information'!J189,")"),CONCATENATE('1. Information'!H189,".",'1. Information'!F189," (",'1. Information'!J189,")")))</f>
        <v>. ()</v>
      </c>
      <c r="C186">
        <f t="shared" ca="1" si="21"/>
        <v>1839</v>
      </c>
      <c r="R186" t="str">
        <f>IF('2. Inspection'!C190="--","z",CONCATENATE('2. Inspection'!C190,".",'2. Inspection'!A190))</f>
        <v>z</v>
      </c>
      <c r="S186">
        <f t="shared" si="18"/>
        <v>200</v>
      </c>
      <c r="T186" t="e">
        <f>INDEX($R$1:$R$200,MATCH(ROWS($S$1:S186),$S$1:$S$200,0))</f>
        <v>#N/A</v>
      </c>
      <c r="AA186" t="str">
        <f t="shared" si="16"/>
        <v/>
      </c>
      <c r="AC186" t="str">
        <f t="shared" si="15"/>
        <v>z</v>
      </c>
      <c r="AD186">
        <f t="shared" si="17"/>
        <v>199</v>
      </c>
      <c r="AE186" t="e">
        <f>INDEX($AC$1:$AC$200,MATCH(ROWS($AD$1:AD186),$AD$1:$AD$200,0))</f>
        <v>#N/A</v>
      </c>
      <c r="AF186" t="str">
        <f t="shared" si="20"/>
        <v/>
      </c>
      <c r="AP186" t="b">
        <f>IF('3. Evaluation'!B189='Back (protegido)'!$AH$2,1,IF('3. Evaluation'!B189='Back (protegido)'!$AH$3,2,IF('3. Evaluation'!B189='Back (protegido)'!$AH$4,3,IF('3. Evaluation'!B189='Back (protegido)'!$AH$5,4,IF('3. Evaluation'!B189='Back (protegido)'!$AH$6,5)))))</f>
        <v>0</v>
      </c>
      <c r="AQ186" t="b">
        <f>IF('3. Evaluation'!C189='Back (protegido)'!$AL$2,1,IF('3. Evaluation'!C189='Back (protegido)'!$AL$3,2,IF('3. Evaluation'!C189='Back (protegido)'!$AL$4,3,IF('3. Evaluation'!C189='Back (protegido)'!$AL$5,4,IF('3. Evaluation'!C189='Back (protegido)'!$AL$6,5)))))</f>
        <v>0</v>
      </c>
      <c r="AR186">
        <f t="shared" si="19"/>
        <v>0</v>
      </c>
    </row>
    <row r="187" spans="1:44">
      <c r="A187" t="str">
        <f>IF('1. Information'!H190="(Selecionar)",CONCATENATE("-",".",'1. Information'!F190," (",'1. Information'!J190,")"),IF('1. Information'!H190="Outra",CONCATENATE('1. Information'!I190,".",'1. Information'!F190," (",'1. Information'!J190,")"),CONCATENATE('1. Information'!H190,".",'1. Information'!F190," (",'1. Information'!J190,")")))</f>
        <v>. ()</v>
      </c>
      <c r="C187">
        <f t="shared" ca="1" si="21"/>
        <v>1838</v>
      </c>
      <c r="R187" t="str">
        <f>IF('2. Inspection'!C191="--","z",CONCATENATE('2. Inspection'!C191,".",'2. Inspection'!A191))</f>
        <v>z</v>
      </c>
      <c r="S187">
        <f t="shared" si="18"/>
        <v>200</v>
      </c>
      <c r="T187" t="e">
        <f>INDEX($R$1:$R$200,MATCH(ROWS($S$1:S187),$S$1:$S$200,0))</f>
        <v>#N/A</v>
      </c>
      <c r="AA187" t="str">
        <f t="shared" si="16"/>
        <v/>
      </c>
      <c r="AC187" t="str">
        <f t="shared" si="15"/>
        <v>z</v>
      </c>
      <c r="AD187">
        <f t="shared" si="17"/>
        <v>199</v>
      </c>
      <c r="AE187" t="e">
        <f>INDEX($AC$1:$AC$200,MATCH(ROWS($AD$1:AD187),$AD$1:$AD$200,0))</f>
        <v>#N/A</v>
      </c>
      <c r="AF187" t="str">
        <f t="shared" si="20"/>
        <v/>
      </c>
      <c r="AP187" t="b">
        <f>IF('3. Evaluation'!B190='Back (protegido)'!$AH$2,1,IF('3. Evaluation'!B190='Back (protegido)'!$AH$3,2,IF('3. Evaluation'!B190='Back (protegido)'!$AH$4,3,IF('3. Evaluation'!B190='Back (protegido)'!$AH$5,4,IF('3. Evaluation'!B190='Back (protegido)'!$AH$6,5)))))</f>
        <v>0</v>
      </c>
      <c r="AQ187" t="b">
        <f>IF('3. Evaluation'!C190='Back (protegido)'!$AL$2,1,IF('3. Evaluation'!C190='Back (protegido)'!$AL$3,2,IF('3. Evaluation'!C190='Back (protegido)'!$AL$4,3,IF('3. Evaluation'!C190='Back (protegido)'!$AL$5,4,IF('3. Evaluation'!C190='Back (protegido)'!$AL$6,5)))))</f>
        <v>0</v>
      </c>
      <c r="AR187">
        <f t="shared" si="19"/>
        <v>0</v>
      </c>
    </row>
    <row r="188" spans="1:44">
      <c r="A188" t="str">
        <f>IF('1. Information'!H191="(Selecionar)",CONCATENATE("-",".",'1. Information'!F191," (",'1. Information'!J191,")"),IF('1. Information'!H191="Outra",CONCATENATE('1. Information'!I191,".",'1. Information'!F191," (",'1. Information'!J191,")"),CONCATENATE('1. Information'!H191,".",'1. Information'!F191," (",'1. Information'!J191,")")))</f>
        <v>. ()</v>
      </c>
      <c r="C188">
        <f t="shared" ca="1" si="21"/>
        <v>1837</v>
      </c>
      <c r="R188" t="str">
        <f>IF('2. Inspection'!C192="--","z",CONCATENATE('2. Inspection'!C192,".",'2. Inspection'!A192))</f>
        <v>z</v>
      </c>
      <c r="S188">
        <f t="shared" si="18"/>
        <v>200</v>
      </c>
      <c r="T188" t="e">
        <f>INDEX($R$1:$R$200,MATCH(ROWS($S$1:S188),$S$1:$S$200,0))</f>
        <v>#N/A</v>
      </c>
      <c r="AA188" t="str">
        <f t="shared" si="16"/>
        <v/>
      </c>
      <c r="AC188" t="str">
        <f t="shared" si="15"/>
        <v>z</v>
      </c>
      <c r="AD188">
        <f t="shared" si="17"/>
        <v>199</v>
      </c>
      <c r="AE188" t="e">
        <f>INDEX($AC$1:$AC$200,MATCH(ROWS($AD$1:AD188),$AD$1:$AD$200,0))</f>
        <v>#N/A</v>
      </c>
      <c r="AF188" t="str">
        <f t="shared" si="20"/>
        <v/>
      </c>
      <c r="AP188" t="b">
        <f>IF('3. Evaluation'!B191='Back (protegido)'!$AH$2,1,IF('3. Evaluation'!B191='Back (protegido)'!$AH$3,2,IF('3. Evaluation'!B191='Back (protegido)'!$AH$4,3,IF('3. Evaluation'!B191='Back (protegido)'!$AH$5,4,IF('3. Evaluation'!B191='Back (protegido)'!$AH$6,5)))))</f>
        <v>0</v>
      </c>
      <c r="AQ188" t="b">
        <f>IF('3. Evaluation'!C191='Back (protegido)'!$AL$2,1,IF('3. Evaluation'!C191='Back (protegido)'!$AL$3,2,IF('3. Evaluation'!C191='Back (protegido)'!$AL$4,3,IF('3. Evaluation'!C191='Back (protegido)'!$AL$5,4,IF('3. Evaluation'!C191='Back (protegido)'!$AL$6,5)))))</f>
        <v>0</v>
      </c>
      <c r="AR188">
        <f t="shared" si="19"/>
        <v>0</v>
      </c>
    </row>
    <row r="189" spans="1:44">
      <c r="A189" t="str">
        <f>IF('1. Information'!H192="(Selecionar)",CONCATENATE("-",".",'1. Information'!F192," (",'1. Information'!J192,")"),IF('1. Information'!H192="Outra",CONCATENATE('1. Information'!I192,".",'1. Information'!F192," (",'1. Information'!J192,")"),CONCATENATE('1. Information'!H192,".",'1. Information'!F192," (",'1. Information'!J192,")")))</f>
        <v>. ()</v>
      </c>
      <c r="C189">
        <f t="shared" ca="1" si="21"/>
        <v>1836</v>
      </c>
      <c r="R189" t="str">
        <f>IF('2. Inspection'!C193="--","z",CONCATENATE('2. Inspection'!C193,".",'2. Inspection'!A193))</f>
        <v>z</v>
      </c>
      <c r="S189">
        <f t="shared" si="18"/>
        <v>200</v>
      </c>
      <c r="T189" t="e">
        <f>INDEX($R$1:$R$200,MATCH(ROWS($S$1:S189),$S$1:$S$200,0))</f>
        <v>#N/A</v>
      </c>
      <c r="AA189" t="str">
        <f t="shared" si="16"/>
        <v/>
      </c>
      <c r="AC189" t="str">
        <f t="shared" si="15"/>
        <v>z</v>
      </c>
      <c r="AD189">
        <f t="shared" si="17"/>
        <v>199</v>
      </c>
      <c r="AE189" t="e">
        <f>INDEX($AC$1:$AC$200,MATCH(ROWS($AD$1:AD189),$AD$1:$AD$200,0))</f>
        <v>#N/A</v>
      </c>
      <c r="AF189" t="str">
        <f t="shared" si="20"/>
        <v/>
      </c>
      <c r="AP189" t="b">
        <f>IF('3. Evaluation'!B192='Back (protegido)'!$AH$2,1,IF('3. Evaluation'!B192='Back (protegido)'!$AH$3,2,IF('3. Evaluation'!B192='Back (protegido)'!$AH$4,3,IF('3. Evaluation'!B192='Back (protegido)'!$AH$5,4,IF('3. Evaluation'!B192='Back (protegido)'!$AH$6,5)))))</f>
        <v>0</v>
      </c>
      <c r="AQ189" t="b">
        <f>IF('3. Evaluation'!C192='Back (protegido)'!$AL$2,1,IF('3. Evaluation'!C192='Back (protegido)'!$AL$3,2,IF('3. Evaluation'!C192='Back (protegido)'!$AL$4,3,IF('3. Evaluation'!C192='Back (protegido)'!$AL$5,4,IF('3. Evaluation'!C192='Back (protegido)'!$AL$6,5)))))</f>
        <v>0</v>
      </c>
      <c r="AR189">
        <f t="shared" si="19"/>
        <v>0</v>
      </c>
    </row>
    <row r="190" spans="1:44">
      <c r="A190" t="str">
        <f>IF('1. Information'!H193="(Selecionar)",CONCATENATE("-",".",'1. Information'!F193," (",'1. Information'!J193,")"),IF('1. Information'!H193="Outra",CONCATENATE('1. Information'!I193,".",'1. Information'!F193," (",'1. Information'!J193,")"),CONCATENATE('1. Information'!H193,".",'1. Information'!F193," (",'1. Information'!J193,")")))</f>
        <v>. ()</v>
      </c>
      <c r="C190">
        <f t="shared" ca="1" si="21"/>
        <v>1835</v>
      </c>
      <c r="R190" t="str">
        <f>IF('2. Inspection'!C194="--","z",CONCATENATE('2. Inspection'!C194,".",'2. Inspection'!A194))</f>
        <v>z</v>
      </c>
      <c r="S190">
        <f t="shared" si="18"/>
        <v>200</v>
      </c>
      <c r="T190" t="e">
        <f>INDEX($R$1:$R$200,MATCH(ROWS($S$1:S190),$S$1:$S$200,0))</f>
        <v>#N/A</v>
      </c>
      <c r="AA190" t="str">
        <f t="shared" si="16"/>
        <v/>
      </c>
      <c r="AC190" t="str">
        <f t="shared" si="15"/>
        <v>z</v>
      </c>
      <c r="AD190">
        <f t="shared" si="17"/>
        <v>199</v>
      </c>
      <c r="AE190" t="e">
        <f>INDEX($AC$1:$AC$200,MATCH(ROWS($AD$1:AD190),$AD$1:$AD$200,0))</f>
        <v>#N/A</v>
      </c>
      <c r="AF190" t="str">
        <f t="shared" si="20"/>
        <v/>
      </c>
      <c r="AP190" t="b">
        <f>IF('3. Evaluation'!B193='Back (protegido)'!$AH$2,1,IF('3. Evaluation'!B193='Back (protegido)'!$AH$3,2,IF('3. Evaluation'!B193='Back (protegido)'!$AH$4,3,IF('3. Evaluation'!B193='Back (protegido)'!$AH$5,4,IF('3. Evaluation'!B193='Back (protegido)'!$AH$6,5)))))</f>
        <v>0</v>
      </c>
      <c r="AQ190" t="b">
        <f>IF('3. Evaluation'!C193='Back (protegido)'!$AL$2,1,IF('3. Evaluation'!C193='Back (protegido)'!$AL$3,2,IF('3. Evaluation'!C193='Back (protegido)'!$AL$4,3,IF('3. Evaluation'!C193='Back (protegido)'!$AL$5,4,IF('3. Evaluation'!C193='Back (protegido)'!$AL$6,5)))))</f>
        <v>0</v>
      </c>
      <c r="AR190">
        <f t="shared" si="19"/>
        <v>0</v>
      </c>
    </row>
    <row r="191" spans="1:44">
      <c r="A191" t="str">
        <f>IF('1. Information'!H194="(Selecionar)",CONCATENATE("-",".",'1. Information'!F194," (",'1. Information'!J194,")"),IF('1. Information'!H194="Outra",CONCATENATE('1. Information'!I194,".",'1. Information'!F194," (",'1. Information'!J194,")"),CONCATENATE('1. Information'!H194,".",'1. Information'!F194," (",'1. Information'!J194,")")))</f>
        <v>. ()</v>
      </c>
      <c r="C191">
        <f t="shared" ca="1" si="21"/>
        <v>1834</v>
      </c>
      <c r="R191" t="str">
        <f>IF('2. Inspection'!C195="--","z",CONCATENATE('2. Inspection'!C195,".",'2. Inspection'!A195))</f>
        <v>z</v>
      </c>
      <c r="S191">
        <f t="shared" si="18"/>
        <v>200</v>
      </c>
      <c r="T191" t="e">
        <f>INDEX($R$1:$R$200,MATCH(ROWS($S$1:S191),$S$1:$S$200,0))</f>
        <v>#N/A</v>
      </c>
      <c r="AA191" t="str">
        <f t="shared" si="16"/>
        <v/>
      </c>
      <c r="AC191" t="str">
        <f t="shared" si="15"/>
        <v>z</v>
      </c>
      <c r="AD191">
        <f t="shared" si="17"/>
        <v>199</v>
      </c>
      <c r="AE191" t="e">
        <f>INDEX($AC$1:$AC$200,MATCH(ROWS($AD$1:AD191),$AD$1:$AD$200,0))</f>
        <v>#N/A</v>
      </c>
      <c r="AF191" t="str">
        <f t="shared" si="20"/>
        <v/>
      </c>
      <c r="AP191" t="b">
        <f>IF('3. Evaluation'!B194='Back (protegido)'!$AH$2,1,IF('3. Evaluation'!B194='Back (protegido)'!$AH$3,2,IF('3. Evaluation'!B194='Back (protegido)'!$AH$4,3,IF('3. Evaluation'!B194='Back (protegido)'!$AH$5,4,IF('3. Evaluation'!B194='Back (protegido)'!$AH$6,5)))))</f>
        <v>0</v>
      </c>
      <c r="AQ191" t="b">
        <f>IF('3. Evaluation'!C194='Back (protegido)'!$AL$2,1,IF('3. Evaluation'!C194='Back (protegido)'!$AL$3,2,IF('3. Evaluation'!C194='Back (protegido)'!$AL$4,3,IF('3. Evaluation'!C194='Back (protegido)'!$AL$5,4,IF('3. Evaluation'!C194='Back (protegido)'!$AL$6,5)))))</f>
        <v>0</v>
      </c>
      <c r="AR191">
        <f t="shared" si="19"/>
        <v>0</v>
      </c>
    </row>
    <row r="192" spans="1:44">
      <c r="A192" t="str">
        <f>IF('1. Information'!H195="(Selecionar)",CONCATENATE("-",".",'1. Information'!F195," (",'1. Information'!J195,")"),IF('1. Information'!H195="Outra",CONCATENATE('1. Information'!I195,".",'1. Information'!F195," (",'1. Information'!J195,")"),CONCATENATE('1. Information'!H195,".",'1. Information'!F195," (",'1. Information'!J195,")")))</f>
        <v>. ()</v>
      </c>
      <c r="C192">
        <f t="shared" ca="1" si="21"/>
        <v>1833</v>
      </c>
      <c r="R192" t="str">
        <f>IF('2. Inspection'!C196="--","z",CONCATENATE('2. Inspection'!C196,".",'2. Inspection'!A196))</f>
        <v>z</v>
      </c>
      <c r="S192">
        <f t="shared" si="18"/>
        <v>200</v>
      </c>
      <c r="T192" t="e">
        <f>INDEX($R$1:$R$200,MATCH(ROWS($S$1:S192),$S$1:$S$200,0))</f>
        <v>#N/A</v>
      </c>
      <c r="AA192" t="str">
        <f t="shared" si="16"/>
        <v/>
      </c>
      <c r="AC192" t="str">
        <f t="shared" si="15"/>
        <v>z</v>
      </c>
      <c r="AD192">
        <f t="shared" si="17"/>
        <v>199</v>
      </c>
      <c r="AE192" t="e">
        <f>INDEX($AC$1:$AC$200,MATCH(ROWS($AD$1:AD192),$AD$1:$AD$200,0))</f>
        <v>#N/A</v>
      </c>
      <c r="AF192" t="str">
        <f t="shared" si="20"/>
        <v/>
      </c>
      <c r="AP192" t="b">
        <f>IF('3. Evaluation'!B195='Back (protegido)'!$AH$2,1,IF('3. Evaluation'!B195='Back (protegido)'!$AH$3,2,IF('3. Evaluation'!B195='Back (protegido)'!$AH$4,3,IF('3. Evaluation'!B195='Back (protegido)'!$AH$5,4,IF('3. Evaluation'!B195='Back (protegido)'!$AH$6,5)))))</f>
        <v>0</v>
      </c>
      <c r="AQ192" t="b">
        <f>IF('3. Evaluation'!C195='Back (protegido)'!$AL$2,1,IF('3. Evaluation'!C195='Back (protegido)'!$AL$3,2,IF('3. Evaluation'!C195='Back (protegido)'!$AL$4,3,IF('3. Evaluation'!C195='Back (protegido)'!$AL$5,4,IF('3. Evaluation'!C195='Back (protegido)'!$AL$6,5)))))</f>
        <v>0</v>
      </c>
      <c r="AR192">
        <f t="shared" si="19"/>
        <v>0</v>
      </c>
    </row>
    <row r="193" spans="1:44">
      <c r="A193" t="str">
        <f>IF('1. Information'!H196="(Selecionar)",CONCATENATE("-",".",'1. Information'!F196," (",'1. Information'!J196,")"),IF('1. Information'!H196="Outra",CONCATENATE('1. Information'!I196,".",'1. Information'!F196," (",'1. Information'!J196,")"),CONCATENATE('1. Information'!H196,".",'1. Information'!F196," (",'1. Information'!J196,")")))</f>
        <v>. ()</v>
      </c>
      <c r="C193">
        <f t="shared" ca="1" si="21"/>
        <v>1832</v>
      </c>
      <c r="R193" t="str">
        <f>IF('2. Inspection'!C197="--","z",CONCATENATE('2. Inspection'!C197,".",'2. Inspection'!A197))</f>
        <v>z</v>
      </c>
      <c r="S193">
        <f t="shared" si="18"/>
        <v>200</v>
      </c>
      <c r="T193" t="e">
        <f>INDEX($R$1:$R$200,MATCH(ROWS($S$1:S193),$S$1:$S$200,0))</f>
        <v>#N/A</v>
      </c>
      <c r="AA193" t="str">
        <f t="shared" si="16"/>
        <v/>
      </c>
      <c r="AC193" t="str">
        <f t="shared" ref="AC193:AC199" si="22">IF(OR(LEFT(AA193,2)="A.",LEFT(AA193,2)="B.",AA193=""),"z",IF(LEFT(AA193,4)="B/C.",MID(AA193,5,LEN(AA193)),MID(AA193,3,LEN(AA193))))</f>
        <v>z</v>
      </c>
      <c r="AD193">
        <f t="shared" si="17"/>
        <v>199</v>
      </c>
      <c r="AE193" t="e">
        <f>INDEX($AC$1:$AC$200,MATCH(ROWS($AD$1:AD193),$AD$1:$AD$200,0))</f>
        <v>#N/A</v>
      </c>
      <c r="AF193" t="str">
        <f t="shared" si="20"/>
        <v/>
      </c>
      <c r="AP193" t="b">
        <f>IF('3. Evaluation'!B196='Back (protegido)'!$AH$2,1,IF('3. Evaluation'!B196='Back (protegido)'!$AH$3,2,IF('3. Evaluation'!B196='Back (protegido)'!$AH$4,3,IF('3. Evaluation'!B196='Back (protegido)'!$AH$5,4,IF('3. Evaluation'!B196='Back (protegido)'!$AH$6,5)))))</f>
        <v>0</v>
      </c>
      <c r="AQ193" t="b">
        <f>IF('3. Evaluation'!C196='Back (protegido)'!$AL$2,1,IF('3. Evaluation'!C196='Back (protegido)'!$AL$3,2,IF('3. Evaluation'!C196='Back (protegido)'!$AL$4,3,IF('3. Evaluation'!C196='Back (protegido)'!$AL$5,4,IF('3. Evaluation'!C196='Back (protegido)'!$AL$6,5)))))</f>
        <v>0</v>
      </c>
      <c r="AR193">
        <f t="shared" si="19"/>
        <v>0</v>
      </c>
    </row>
    <row r="194" spans="1:44">
      <c r="A194" t="str">
        <f>IF('1. Information'!H197="(Selecionar)",CONCATENATE("-",".",'1. Information'!F197," (",'1. Information'!J197,")"),IF('1. Information'!H197="Outra",CONCATENATE('1. Information'!I197,".",'1. Information'!F197," (",'1. Information'!J197,")"),CONCATENATE('1. Information'!H197,".",'1. Information'!F197," (",'1. Information'!J197,")")))</f>
        <v>. ()</v>
      </c>
      <c r="C194">
        <f t="shared" ca="1" si="21"/>
        <v>1831</v>
      </c>
      <c r="R194" t="str">
        <f>IF('2. Inspection'!C198="--","z",CONCATENATE('2. Inspection'!C198,".",'2. Inspection'!A198))</f>
        <v>z</v>
      </c>
      <c r="S194">
        <f t="shared" si="18"/>
        <v>200</v>
      </c>
      <c r="T194" t="e">
        <f>INDEX($R$1:$R$200,MATCH(ROWS($S$1:S194),$S$1:$S$200,0))</f>
        <v>#N/A</v>
      </c>
      <c r="AA194" t="str">
        <f t="shared" ref="AA194:AA200" si="23">IFERROR(T194,"")</f>
        <v/>
      </c>
      <c r="AC194" t="str">
        <f t="shared" si="22"/>
        <v>z</v>
      </c>
      <c r="AD194">
        <f t="shared" ref="AD194:AD199" si="24">COUNTIF($AC$1:$AC$200,"&lt;="&amp;$AC194)</f>
        <v>199</v>
      </c>
      <c r="AE194" t="e">
        <f>INDEX($AC$1:$AC$200,MATCH(ROWS($AD$1:AD194),$AD$1:$AD$200,0))</f>
        <v>#N/A</v>
      </c>
      <c r="AF194" t="str">
        <f t="shared" si="20"/>
        <v/>
      </c>
      <c r="AP194" t="b">
        <f>IF('3. Evaluation'!B197='Back (protegido)'!$AH$2,1,IF('3. Evaluation'!B197='Back (protegido)'!$AH$3,2,IF('3. Evaluation'!B197='Back (protegido)'!$AH$4,3,IF('3. Evaluation'!B197='Back (protegido)'!$AH$5,4,IF('3. Evaluation'!B197='Back (protegido)'!$AH$6,5)))))</f>
        <v>0</v>
      </c>
      <c r="AQ194" t="b">
        <f>IF('3. Evaluation'!C197='Back (protegido)'!$AL$2,1,IF('3. Evaluation'!C197='Back (protegido)'!$AL$3,2,IF('3. Evaluation'!C197='Back (protegido)'!$AL$4,3,IF('3. Evaluation'!C197='Back (protegido)'!$AL$5,4,IF('3. Evaluation'!C197='Back (protegido)'!$AL$6,5)))))</f>
        <v>0</v>
      </c>
      <c r="AR194">
        <f t="shared" si="19"/>
        <v>0</v>
      </c>
    </row>
    <row r="195" spans="1:44">
      <c r="A195" t="str">
        <f>IF('1. Information'!H198="(Selecionar)",CONCATENATE("-",".",'1. Information'!F198," (",'1. Information'!J198,")"),IF('1. Information'!H198="Outra",CONCATENATE('1. Information'!I198,".",'1. Information'!F198," (",'1. Information'!J198,")"),CONCATENATE('1. Information'!H198,".",'1. Information'!F198," (",'1. Information'!J198,")")))</f>
        <v>. ()</v>
      </c>
      <c r="C195">
        <f t="shared" ca="1" si="21"/>
        <v>1830</v>
      </c>
      <c r="R195" t="str">
        <f>IF('2. Inspection'!C199="--","z",CONCATENATE('2. Inspection'!C199,".",'2. Inspection'!A199))</f>
        <v>z</v>
      </c>
      <c r="S195">
        <f t="shared" ref="S195:S200" si="25">COUNTIF($R$1:$R$200,"&lt;="&amp;$R195)</f>
        <v>200</v>
      </c>
      <c r="T195" t="e">
        <f>INDEX($R$1:$R$200,MATCH(ROWS($S$1:S195),$S$1:$S$200,0))</f>
        <v>#N/A</v>
      </c>
      <c r="AA195" t="str">
        <f t="shared" si="23"/>
        <v/>
      </c>
      <c r="AC195" t="str">
        <f t="shared" si="22"/>
        <v>z</v>
      </c>
      <c r="AD195">
        <f t="shared" si="24"/>
        <v>199</v>
      </c>
      <c r="AE195" t="e">
        <f>INDEX($AC$1:$AC$200,MATCH(ROWS($AD$1:AD195),$AD$1:$AD$200,0))</f>
        <v>#N/A</v>
      </c>
      <c r="AF195" t="str">
        <f t="shared" si="20"/>
        <v/>
      </c>
      <c r="AP195" t="b">
        <f>IF('3. Evaluation'!B198='Back (protegido)'!$AH$2,1,IF('3. Evaluation'!B198='Back (protegido)'!$AH$3,2,IF('3. Evaluation'!B198='Back (protegido)'!$AH$4,3,IF('3. Evaluation'!B198='Back (protegido)'!$AH$5,4,IF('3. Evaluation'!B198='Back (protegido)'!$AH$6,5)))))</f>
        <v>0</v>
      </c>
      <c r="AQ195" t="b">
        <f>IF('3. Evaluation'!C198='Back (protegido)'!$AL$2,1,IF('3. Evaluation'!C198='Back (protegido)'!$AL$3,2,IF('3. Evaluation'!C198='Back (protegido)'!$AL$4,3,IF('3. Evaluation'!C198='Back (protegido)'!$AL$5,4,IF('3. Evaluation'!C198='Back (protegido)'!$AL$6,5)))))</f>
        <v>0</v>
      </c>
      <c r="AR195">
        <f t="shared" ref="AR195:AR199" si="26">AP195*AQ195</f>
        <v>0</v>
      </c>
    </row>
    <row r="196" spans="1:44">
      <c r="A196" t="str">
        <f>IF('1. Information'!H199="(Selecionar)",CONCATENATE("-",".",'1. Information'!F199," (",'1. Information'!J199,")"),IF('1. Information'!H199="Outra",CONCATENATE('1. Information'!I199,".",'1. Information'!F199," (",'1. Information'!J199,")"),CONCATENATE('1. Information'!H199,".",'1. Information'!F199," (",'1. Information'!J199,")")))</f>
        <v>. ()</v>
      </c>
      <c r="C196">
        <f t="shared" ca="1" si="21"/>
        <v>1829</v>
      </c>
      <c r="R196" t="str">
        <f>IF('2. Inspection'!C200="--","z",CONCATENATE('2. Inspection'!C200,".",'2. Inspection'!A200))</f>
        <v>z</v>
      </c>
      <c r="S196">
        <f t="shared" si="25"/>
        <v>200</v>
      </c>
      <c r="T196" t="e">
        <f>INDEX($R$1:$R$200,MATCH(ROWS($S$1:S196),$S$1:$S$200,0))</f>
        <v>#N/A</v>
      </c>
      <c r="AA196" t="str">
        <f t="shared" si="23"/>
        <v/>
      </c>
      <c r="AC196" t="str">
        <f t="shared" si="22"/>
        <v>z</v>
      </c>
      <c r="AD196">
        <f t="shared" si="24"/>
        <v>199</v>
      </c>
      <c r="AE196" t="e">
        <f>INDEX($AC$1:$AC$200,MATCH(ROWS($AD$1:AD196),$AD$1:$AD$200,0))</f>
        <v>#N/A</v>
      </c>
      <c r="AF196" t="str">
        <f t="shared" si="20"/>
        <v/>
      </c>
      <c r="AP196" t="b">
        <f>IF('3. Evaluation'!B199='Back (protegido)'!$AH$2,1,IF('3. Evaluation'!B199='Back (protegido)'!$AH$3,2,IF('3. Evaluation'!B199='Back (protegido)'!$AH$4,3,IF('3. Evaluation'!B199='Back (protegido)'!$AH$5,4,IF('3. Evaluation'!B199='Back (protegido)'!$AH$6,5)))))</f>
        <v>0</v>
      </c>
      <c r="AQ196" t="b">
        <f>IF('3. Evaluation'!C199='Back (protegido)'!$AL$2,1,IF('3. Evaluation'!C199='Back (protegido)'!$AL$3,2,IF('3. Evaluation'!C199='Back (protegido)'!$AL$4,3,IF('3. Evaluation'!C199='Back (protegido)'!$AL$5,4,IF('3. Evaluation'!C199='Back (protegido)'!$AL$6,5)))))</f>
        <v>0</v>
      </c>
      <c r="AR196">
        <f t="shared" si="26"/>
        <v>0</v>
      </c>
    </row>
    <row r="197" spans="1:44">
      <c r="A197" t="str">
        <f>IF('1. Information'!H200="(Selecionar)",CONCATENATE("-",".",'1. Information'!F200," (",'1. Information'!J200,")"),IF('1. Information'!H200="Outra",CONCATENATE('1. Information'!I200,".",'1. Information'!F200," (",'1. Information'!J200,")"),CONCATENATE('1. Information'!H200,".",'1. Information'!F200," (",'1. Information'!J200,")")))</f>
        <v>. ()</v>
      </c>
      <c r="C197">
        <f t="shared" ca="1" si="21"/>
        <v>1828</v>
      </c>
      <c r="R197" t="str">
        <f>IF('2. Inspection'!C201="--","z",CONCATENATE('2. Inspection'!C201,".",'2. Inspection'!A201))</f>
        <v>z</v>
      </c>
      <c r="S197">
        <f t="shared" si="25"/>
        <v>200</v>
      </c>
      <c r="T197" t="e">
        <f>INDEX($R$1:$R$200,MATCH(ROWS($S$1:S197),$S$1:$S$200,0))</f>
        <v>#N/A</v>
      </c>
      <c r="AA197" t="str">
        <f t="shared" si="23"/>
        <v/>
      </c>
      <c r="AC197" t="str">
        <f t="shared" si="22"/>
        <v>z</v>
      </c>
      <c r="AD197">
        <f t="shared" si="24"/>
        <v>199</v>
      </c>
      <c r="AE197" t="e">
        <f>INDEX($AC$1:$AC$200,MATCH(ROWS($AD$1:AD197),$AD$1:$AD$200,0))</f>
        <v>#N/A</v>
      </c>
      <c r="AF197" t="str">
        <f t="shared" ref="AF197:AF198" si="27">IFERROR(AE196,"")</f>
        <v/>
      </c>
      <c r="AP197" t="b">
        <f>IF('3. Evaluation'!B200='Back (protegido)'!$AH$2,1,IF('3. Evaluation'!B200='Back (protegido)'!$AH$3,2,IF('3. Evaluation'!B200='Back (protegido)'!$AH$4,3,IF('3. Evaluation'!B200='Back (protegido)'!$AH$5,4,IF('3. Evaluation'!B200='Back (protegido)'!$AH$6,5)))))</f>
        <v>0</v>
      </c>
      <c r="AQ197" t="b">
        <f>IF('3. Evaluation'!C200='Back (protegido)'!$AL$2,1,IF('3. Evaluation'!C200='Back (protegido)'!$AL$3,2,IF('3. Evaluation'!C200='Back (protegido)'!$AL$4,3,IF('3. Evaluation'!C200='Back (protegido)'!$AL$5,4,IF('3. Evaluation'!C200='Back (protegido)'!$AL$6,5)))))</f>
        <v>0</v>
      </c>
      <c r="AR197">
        <f t="shared" si="26"/>
        <v>0</v>
      </c>
    </row>
    <row r="198" spans="1:44">
      <c r="A198" t="str">
        <f>IF('1. Information'!H201="(Selecionar)",CONCATENATE("-",".",'1. Information'!F201," (",'1. Information'!J201,")"),IF('1. Information'!H201="Outra",CONCATENATE('1. Information'!I201,".",'1. Information'!F201," (",'1. Information'!J201,")"),CONCATENATE('1. Information'!H201,".",'1. Information'!F201," (",'1. Information'!J201,")")))</f>
        <v>. ()</v>
      </c>
      <c r="C198">
        <f t="shared" ca="1" si="21"/>
        <v>1827</v>
      </c>
      <c r="R198" t="str">
        <f>IF('2. Inspection'!C202="--","z",CONCATENATE('2. Inspection'!C202,".",'2. Inspection'!A202))</f>
        <v>z</v>
      </c>
      <c r="S198">
        <f t="shared" si="25"/>
        <v>200</v>
      </c>
      <c r="T198" t="e">
        <f>INDEX($R$1:$R$200,MATCH(ROWS($S$1:S198),$S$1:$S$200,0))</f>
        <v>#N/A</v>
      </c>
      <c r="AA198" t="str">
        <f t="shared" si="23"/>
        <v/>
      </c>
      <c r="AC198" t="str">
        <f t="shared" si="22"/>
        <v>z</v>
      </c>
      <c r="AD198">
        <f t="shared" si="24"/>
        <v>199</v>
      </c>
      <c r="AE198" t="e">
        <f>INDEX($AC$1:$AC$200,MATCH(ROWS($AD$1:AD198),$AD$1:$AD$200,0))</f>
        <v>#N/A</v>
      </c>
      <c r="AF198" t="str">
        <f t="shared" si="27"/>
        <v/>
      </c>
      <c r="AP198" t="b">
        <f>IF('3. Evaluation'!B201='Back (protegido)'!$AH$2,1,IF('3. Evaluation'!B201='Back (protegido)'!$AH$3,2,IF('3. Evaluation'!B201='Back (protegido)'!$AH$4,3,IF('3. Evaluation'!B201='Back (protegido)'!$AH$5,4,IF('3. Evaluation'!B201='Back (protegido)'!$AH$6,5)))))</f>
        <v>0</v>
      </c>
      <c r="AQ198" t="b">
        <f>IF('3. Evaluation'!C201='Back (protegido)'!$AL$2,1,IF('3. Evaluation'!C201='Back (protegido)'!$AL$3,2,IF('3. Evaluation'!C201='Back (protegido)'!$AL$4,3,IF('3. Evaluation'!C201='Back (protegido)'!$AL$5,4,IF('3. Evaluation'!C201='Back (protegido)'!$AL$6,5)))))</f>
        <v>0</v>
      </c>
      <c r="AR198">
        <f t="shared" si="26"/>
        <v>0</v>
      </c>
    </row>
    <row r="199" spans="1:44">
      <c r="A199" t="str">
        <f>IF('1. Information'!H202="(Selecionar)",CONCATENATE("-",".",'1. Information'!F202," (",'1. Information'!J202,")"),IF('1. Information'!H202="Outra",CONCATENATE('1. Information'!I202,".",'1. Information'!F202," (",'1. Information'!J202,")"),CONCATENATE('1. Information'!H202,".",'1. Information'!F202," (",'1. Information'!J202,")")))</f>
        <v>. ()</v>
      </c>
      <c r="C199">
        <f t="shared" ca="1" si="21"/>
        <v>1826</v>
      </c>
      <c r="R199" t="str">
        <f>IF('2. Inspection'!C203="--","z",CONCATENATE('2. Inspection'!C203,".",'2. Inspection'!A203))</f>
        <v>z</v>
      </c>
      <c r="S199">
        <f t="shared" si="25"/>
        <v>200</v>
      </c>
      <c r="T199" t="e">
        <f>INDEX($R$1:$R$200,MATCH(ROWS($S$1:S199),$S$1:$S$200,0))</f>
        <v>#N/A</v>
      </c>
      <c r="AA199" t="str">
        <f t="shared" si="23"/>
        <v/>
      </c>
      <c r="AC199" t="str">
        <f t="shared" si="22"/>
        <v>z</v>
      </c>
      <c r="AD199">
        <f t="shared" si="24"/>
        <v>199</v>
      </c>
      <c r="AE199" t="str">
        <f>INDEX($AC$1:$AC$200,MATCH(ROWS($AD$1:AD199),$AD$1:$AD$200,0))</f>
        <v>z</v>
      </c>
      <c r="AP199" t="b">
        <f>IF('3. Evaluation'!B202='Back (protegido)'!$AH$2,1,IF('3. Evaluation'!B202='Back (protegido)'!$AH$3,2,IF('3. Evaluation'!B202='Back (protegido)'!$AH$4,3,IF('3. Evaluation'!B202='Back (protegido)'!$AH$5,4,IF('3. Evaluation'!B202='Back (protegido)'!$AH$6,5)))))</f>
        <v>0</v>
      </c>
      <c r="AQ199" t="b">
        <f>IF('3. Evaluation'!C202='Back (protegido)'!$AL$2,1,IF('3. Evaluation'!C202='Back (protegido)'!$AL$3,2,IF('3. Evaluation'!C202='Back (protegido)'!$AL$4,3,IF('3. Evaluation'!C202='Back (protegido)'!$AL$5,4,IF('3. Evaluation'!C202='Back (protegido)'!$AL$6,5)))))</f>
        <v>0</v>
      </c>
      <c r="AR199">
        <f t="shared" si="26"/>
        <v>0</v>
      </c>
    </row>
    <row r="200" spans="1:44">
      <c r="A200" t="str">
        <f>IF('1. Information'!H203="(Selecionar)",CONCATENATE("-",".",'1. Information'!F203," (",'1. Information'!J203,")"),IF('1. Information'!H203="Outra",CONCATENATE('1. Information'!I203,".",'1. Information'!F203," (",'1. Information'!J203,")"),CONCATENATE('1. Information'!H203,".",'1. Information'!F203," (",'1. Information'!J203,")")))</f>
        <v>. ()</v>
      </c>
      <c r="C200">
        <f t="shared" ca="1" si="21"/>
        <v>1825</v>
      </c>
      <c r="R200" t="str">
        <f>IF('2. Inspection'!C204="--","z",CONCATENATE('2. Inspection'!C204,".",'2. Inspection'!A204))</f>
        <v>z</v>
      </c>
      <c r="S200">
        <f t="shared" si="25"/>
        <v>200</v>
      </c>
      <c r="T200" t="str">
        <f>INDEX($R$1:$R$200,MATCH(ROWS($S$1:S200),$S$1:$S$200,0))</f>
        <v>z</v>
      </c>
      <c r="AA200" t="str">
        <f t="shared" si="23"/>
        <v>z</v>
      </c>
      <c r="AE200" t="e">
        <f>INDEX($AC$1:$AC$200,MATCH(ROWS($AD$1:AD200),$AD$1:$AD$200,0))</f>
        <v>#N/A</v>
      </c>
    </row>
    <row r="201" spans="1:44">
      <c r="A201" t="str">
        <f>IF('1. Information'!H204="(Selecionar)",CONCATENATE("-",".",'1. Information'!F204," (",'1. Information'!J204,")"),IF('1. Information'!H204="Outra",CONCATENATE('1. Information'!I204,".",'1. Information'!F204," (",'1. Information'!J204,")"),CONCATENATE('1. Information'!H204,".",'1. Information'!F204," (",'1. Information'!J204,")")))</f>
        <v>. ()</v>
      </c>
      <c r="C201">
        <f t="shared" ca="1" si="21"/>
        <v>1824</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Start</vt:lpstr>
      <vt:lpstr>1. Information</vt:lpstr>
      <vt:lpstr>2. Inspection</vt:lpstr>
      <vt:lpstr>3. Evaluation</vt:lpstr>
      <vt:lpstr>4. Planning and Maintenance</vt:lpstr>
      <vt:lpstr>Report (pre-vis.)</vt:lpstr>
      <vt:lpstr>Back (protegido)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Machado</dc:creator>
  <cp:lastModifiedBy>Pedro Machado</cp:lastModifiedBy>
  <cp:lastPrinted>2018-10-12T22:54:28Z</cp:lastPrinted>
  <dcterms:created xsi:type="dcterms:W3CDTF">2018-10-08T11:37:23Z</dcterms:created>
  <dcterms:modified xsi:type="dcterms:W3CDTF">2022-06-22T22:26:47Z</dcterms:modified>
</cp:coreProperties>
</file>